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2025-T2\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4" i="1"/>
  <c r="AC40" i="1"/>
  <c r="AC56" i="1"/>
  <c r="AC72" i="1"/>
  <c r="AC88" i="1"/>
  <c r="AC104" i="1"/>
  <c r="AC120" i="1"/>
  <c r="AC136" i="1"/>
  <c r="AC141" i="1"/>
  <c r="AC71" i="1"/>
  <c r="AC119" i="1"/>
  <c r="AC13" i="1"/>
  <c r="AC29" i="1"/>
  <c r="AC45" i="1"/>
  <c r="AC61" i="1"/>
  <c r="AC77" i="1"/>
  <c r="AC93" i="1"/>
  <c r="AC109" i="1"/>
  <c r="AC125" i="1"/>
  <c r="AC145" i="1"/>
  <c r="AC75" i="1"/>
  <c r="AC123" i="1"/>
  <c r="AC14" i="1"/>
  <c r="AC30" i="1"/>
  <c r="AC46" i="1"/>
  <c r="AC62" i="1"/>
  <c r="AC78" i="1"/>
  <c r="AC94" i="1"/>
  <c r="AC110" i="1"/>
  <c r="AC126" i="1"/>
  <c r="AC142" i="1"/>
  <c r="AC15" i="1"/>
  <c r="AC31" i="1"/>
  <c r="AC67" i="1"/>
  <c r="AC115" i="1"/>
  <c r="AB12" i="1"/>
  <c r="AB28" i="1"/>
  <c r="AB44" i="1"/>
  <c r="AB60" i="1"/>
  <c r="AB76" i="1"/>
  <c r="AB92" i="1"/>
  <c r="AB108" i="1"/>
  <c r="AB21" i="1"/>
  <c r="AB37" i="1"/>
  <c r="AB53" i="1"/>
  <c r="AB69" i="1"/>
  <c r="AB85" i="1"/>
  <c r="AB101" i="1"/>
  <c r="AB117" i="1"/>
  <c r="AB133" i="1"/>
  <c r="AB149" i="1"/>
  <c r="AB63" i="1"/>
  <c r="AB95" i="1"/>
  <c r="AB127" i="1"/>
  <c r="AB120" i="1"/>
  <c r="AB10" i="1"/>
  <c r="AB26" i="1"/>
  <c r="AB42" i="1"/>
  <c r="AB58" i="1"/>
  <c r="AB74" i="1"/>
  <c r="AB90" i="1"/>
  <c r="AB106" i="1"/>
  <c r="AB122" i="1"/>
  <c r="AB138" i="1"/>
  <c r="AB11" i="1"/>
  <c r="AB27" i="1"/>
  <c r="AB51" i="1"/>
  <c r="AB83" i="1"/>
  <c r="AB115" i="1"/>
  <c r="AB147" i="1"/>
  <c r="AB140" i="1"/>
  <c r="AA16" i="1"/>
  <c r="AA32" i="1"/>
  <c r="AA48" i="1"/>
  <c r="AA64" i="1"/>
  <c r="AA80" i="1"/>
  <c r="AA96" i="1"/>
  <c r="AA112" i="1"/>
  <c r="AA128" i="1"/>
  <c r="AA144" i="1"/>
  <c r="AA149" i="1"/>
  <c r="AA22" i="1"/>
  <c r="AA38" i="1"/>
  <c r="AA54" i="1"/>
  <c r="AA70" i="1"/>
  <c r="AA90" i="1"/>
  <c r="AA118" i="1"/>
  <c r="AA150" i="1"/>
  <c r="AA39" i="1"/>
  <c r="AA67" i="1"/>
  <c r="AA103" i="1"/>
  <c r="AA9" i="1"/>
  <c r="AA25" i="1"/>
  <c r="AA41" i="1"/>
  <c r="AA57" i="1"/>
  <c r="AA73" i="1"/>
  <c r="AA89" i="1"/>
  <c r="AA105" i="1"/>
  <c r="AA121" i="1"/>
  <c r="AA137" i="1"/>
  <c r="AA114" i="1"/>
  <c r="AA146" i="1"/>
  <c r="AA35" i="1"/>
  <c r="AA71" i="1"/>
  <c r="AA107" i="1"/>
  <c r="AA83" i="1"/>
  <c r="AA147" i="1"/>
  <c r="Z20" i="1"/>
  <c r="Z36" i="1"/>
  <c r="Z52" i="1"/>
  <c r="Z68" i="1"/>
  <c r="Z84" i="1"/>
  <c r="Z100" i="1"/>
  <c r="Z116" i="1"/>
  <c r="Z132" i="1"/>
  <c r="Z148" i="1"/>
  <c r="Z137" i="1"/>
  <c r="Z103" i="1"/>
  <c r="Z9" i="1"/>
  <c r="Z25" i="1"/>
  <c r="Z41" i="1"/>
  <c r="Z57" i="1"/>
  <c r="Z73" i="1"/>
  <c r="Z89" i="1"/>
  <c r="Z105" i="1"/>
  <c r="Z133" i="1"/>
  <c r="AC12" i="1"/>
  <c r="AC28" i="1"/>
  <c r="AC44" i="1"/>
  <c r="AC60" i="1"/>
  <c r="AC76" i="1"/>
  <c r="AC92" i="1"/>
  <c r="AC108" i="1"/>
  <c r="AC124" i="1"/>
  <c r="AC140" i="1"/>
  <c r="AC35" i="1"/>
  <c r="AC83" i="1"/>
  <c r="AC131" i="1"/>
  <c r="AC17" i="1"/>
  <c r="AC33" i="1"/>
  <c r="AC49" i="1"/>
  <c r="AC65" i="1"/>
  <c r="AC81" i="1"/>
  <c r="AC97" i="1"/>
  <c r="AC113" i="1"/>
  <c r="AC129" i="1"/>
  <c r="AC149" i="1"/>
  <c r="AC87" i="1"/>
  <c r="AC135" i="1"/>
  <c r="AC18" i="1"/>
  <c r="AC34" i="1"/>
  <c r="AC50" i="1"/>
  <c r="AC66" i="1"/>
  <c r="AC82" i="1"/>
  <c r="AC98" i="1"/>
  <c r="AC114" i="1"/>
  <c r="AC130" i="1"/>
  <c r="AC146" i="1"/>
  <c r="AC19" i="1"/>
  <c r="AC39" i="1"/>
  <c r="AC79" i="1"/>
  <c r="AC127" i="1"/>
  <c r="AB16" i="1"/>
  <c r="AB32" i="1"/>
  <c r="AB48" i="1"/>
  <c r="AB64" i="1"/>
  <c r="AB80" i="1"/>
  <c r="AB96" i="1"/>
  <c r="AB9" i="1"/>
  <c r="AB25" i="1"/>
  <c r="AB41" i="1"/>
  <c r="AB57" i="1"/>
  <c r="AB73" i="1"/>
  <c r="AB89" i="1"/>
  <c r="AB105" i="1"/>
  <c r="AB121" i="1"/>
  <c r="AB137" i="1"/>
  <c r="AB35" i="1"/>
  <c r="AB71" i="1"/>
  <c r="AB103" i="1"/>
  <c r="AB135" i="1"/>
  <c r="AB128" i="1"/>
  <c r="AB14" i="1"/>
  <c r="AB30" i="1"/>
  <c r="AB46" i="1"/>
  <c r="AB62" i="1"/>
  <c r="AB78" i="1"/>
  <c r="AB94" i="1"/>
  <c r="AB110" i="1"/>
  <c r="AB126" i="1"/>
  <c r="AB142" i="1"/>
  <c r="AB15" i="1"/>
  <c r="AB31" i="1"/>
  <c r="AB59" i="1"/>
  <c r="AB91" i="1"/>
  <c r="AB123" i="1"/>
  <c r="AB116" i="1"/>
  <c r="AB148" i="1"/>
  <c r="AA20" i="1"/>
  <c r="AA36" i="1"/>
  <c r="AA52" i="1"/>
  <c r="AA68" i="1"/>
  <c r="AA84" i="1"/>
  <c r="AA100" i="1"/>
  <c r="AA116" i="1"/>
  <c r="AA132" i="1"/>
  <c r="AA148" i="1"/>
  <c r="AA10" i="1"/>
  <c r="AA26" i="1"/>
  <c r="AA42" i="1"/>
  <c r="AA58" i="1"/>
  <c r="AA74" i="1"/>
  <c r="AA94" i="1"/>
  <c r="AA126" i="1"/>
  <c r="AA15" i="1"/>
  <c r="AA47" i="1"/>
  <c r="AA75" i="1"/>
  <c r="AA115" i="1"/>
  <c r="AA13" i="1"/>
  <c r="AA29" i="1"/>
  <c r="AA45" i="1"/>
  <c r="AA61" i="1"/>
  <c r="AA77" i="1"/>
  <c r="AA93" i="1"/>
  <c r="AA109" i="1"/>
  <c r="AA125" i="1"/>
  <c r="AA86" i="1"/>
  <c r="AA122" i="1"/>
  <c r="AA11" i="1"/>
  <c r="AA43" i="1"/>
  <c r="AA79" i="1"/>
  <c r="AA119" i="1"/>
  <c r="AA111" i="1"/>
  <c r="Z8" i="1"/>
  <c r="Z24" i="1"/>
  <c r="Z40" i="1"/>
  <c r="Z56" i="1"/>
  <c r="Z72" i="1"/>
  <c r="Z88" i="1"/>
  <c r="Z104" i="1"/>
  <c r="Z120" i="1"/>
  <c r="Z136" i="1"/>
  <c r="Z113" i="1"/>
  <c r="Z145" i="1"/>
  <c r="Z115" i="1"/>
  <c r="Z13" i="1"/>
  <c r="Z29" i="1"/>
  <c r="Z45" i="1"/>
  <c r="Z61" i="1"/>
  <c r="Z77" i="1"/>
  <c r="Z93" i="1"/>
  <c r="Z109" i="1"/>
  <c r="Z141" i="1"/>
  <c r="AC16" i="1"/>
  <c r="AC32" i="1"/>
  <c r="AC48" i="1"/>
  <c r="AC64" i="1"/>
  <c r="AC80" i="1"/>
  <c r="AC96" i="1"/>
  <c r="AC112" i="1"/>
  <c r="AC128" i="1"/>
  <c r="AC144" i="1"/>
  <c r="AC51" i="1"/>
  <c r="AC95" i="1"/>
  <c r="AC143" i="1"/>
  <c r="AC21" i="1"/>
  <c r="AC37" i="1"/>
  <c r="AC53" i="1"/>
  <c r="AC69" i="1"/>
  <c r="AC85" i="1"/>
  <c r="AC101" i="1"/>
  <c r="AC117" i="1"/>
  <c r="AC133" i="1"/>
  <c r="AC43" i="1"/>
  <c r="AC99" i="1"/>
  <c r="AC147" i="1"/>
  <c r="AC22" i="1"/>
  <c r="AC38" i="1"/>
  <c r="AC54" i="1"/>
  <c r="AC70" i="1"/>
  <c r="AC86" i="1"/>
  <c r="AC102" i="1"/>
  <c r="AC118" i="1"/>
  <c r="AC134" i="1"/>
  <c r="AC150" i="1"/>
  <c r="AC23" i="1"/>
  <c r="AC47" i="1"/>
  <c r="AC91" i="1"/>
  <c r="AC139" i="1"/>
  <c r="AB20" i="1"/>
  <c r="AB36" i="1"/>
  <c r="AB52" i="1"/>
  <c r="AB68" i="1"/>
  <c r="AB84" i="1"/>
  <c r="AB100" i="1"/>
  <c r="AB13" i="1"/>
  <c r="AB29" i="1"/>
  <c r="AB45" i="1"/>
  <c r="AB61" i="1"/>
  <c r="AB77" i="1"/>
  <c r="AB93" i="1"/>
  <c r="AB109" i="1"/>
  <c r="AB125" i="1"/>
  <c r="AB141" i="1"/>
  <c r="AB47" i="1"/>
  <c r="AB79" i="1"/>
  <c r="AB111" i="1"/>
  <c r="AB143" i="1"/>
  <c r="AB136" i="1"/>
  <c r="AB18" i="1"/>
  <c r="AB34" i="1"/>
  <c r="AB50" i="1"/>
  <c r="AB66" i="1"/>
  <c r="AB82" i="1"/>
  <c r="AB98" i="1"/>
  <c r="AB114" i="1"/>
  <c r="AB130" i="1"/>
  <c r="AB146" i="1"/>
  <c r="AB19" i="1"/>
  <c r="AB39" i="1"/>
  <c r="AB67" i="1"/>
  <c r="AB99" i="1"/>
  <c r="AB131" i="1"/>
  <c r="AB124" i="1"/>
  <c r="AA8" i="1"/>
  <c r="AA24" i="1"/>
  <c r="AA40" i="1"/>
  <c r="AA56" i="1"/>
  <c r="AA72" i="1"/>
  <c r="AA88" i="1"/>
  <c r="AA104" i="1"/>
  <c r="AA120" i="1"/>
  <c r="AA136" i="1"/>
  <c r="AA141" i="1"/>
  <c r="AA14" i="1"/>
  <c r="AA30" i="1"/>
  <c r="AA46" i="1"/>
  <c r="AA62" i="1"/>
  <c r="AA78" i="1"/>
  <c r="AA102" i="1"/>
  <c r="AA134" i="1"/>
  <c r="AA23" i="1"/>
  <c r="AA55" i="1"/>
  <c r="AA87" i="1"/>
  <c r="AA127" i="1"/>
  <c r="AA17" i="1"/>
  <c r="AA33" i="1"/>
  <c r="AA49" i="1"/>
  <c r="AA65" i="1"/>
  <c r="AA81" i="1"/>
  <c r="AA97" i="1"/>
  <c r="AA113" i="1"/>
  <c r="AA129" i="1"/>
  <c r="AA98" i="1"/>
  <c r="AA130" i="1"/>
  <c r="AA19" i="1"/>
  <c r="AA51" i="1"/>
  <c r="AA91" i="1"/>
  <c r="AA131" i="1"/>
  <c r="AA123" i="1"/>
  <c r="Z12" i="1"/>
  <c r="Z28" i="1"/>
  <c r="Z44" i="1"/>
  <c r="Z60" i="1"/>
  <c r="Z76" i="1"/>
  <c r="Z92" i="1"/>
  <c r="Z108" i="1"/>
  <c r="Z124" i="1"/>
  <c r="Z140" i="1"/>
  <c r="Z121" i="1"/>
  <c r="Z79" i="1"/>
  <c r="Z127" i="1"/>
  <c r="Z17" i="1"/>
  <c r="Z33" i="1"/>
  <c r="Z49" i="1"/>
  <c r="Z65" i="1"/>
  <c r="Z81" i="1"/>
  <c r="Z97" i="1"/>
  <c r="Z117" i="1"/>
  <c r="AC20" i="1"/>
  <c r="AC84" i="1"/>
  <c r="AC148" i="1"/>
  <c r="AC25" i="1"/>
  <c r="AC89" i="1"/>
  <c r="AC63" i="1"/>
  <c r="AC42" i="1"/>
  <c r="AC106" i="1"/>
  <c r="AC27" i="1"/>
  <c r="AB24" i="1"/>
  <c r="AB88" i="1"/>
  <c r="AB49" i="1"/>
  <c r="AB113" i="1"/>
  <c r="AB87" i="1"/>
  <c r="AB22" i="1"/>
  <c r="AB86" i="1"/>
  <c r="AB150" i="1"/>
  <c r="AB107" i="1"/>
  <c r="AA28" i="1"/>
  <c r="AA92" i="1"/>
  <c r="AA145" i="1"/>
  <c r="AA66" i="1"/>
  <c r="AA31" i="1"/>
  <c r="AA21" i="1"/>
  <c r="AA85" i="1"/>
  <c r="AA106" i="1"/>
  <c r="AA99" i="1"/>
  <c r="Z32" i="1"/>
  <c r="Z96" i="1"/>
  <c r="Z129" i="1"/>
  <c r="Z37" i="1"/>
  <c r="Z101" i="1"/>
  <c r="Z99" i="1"/>
  <c r="Z147" i="1"/>
  <c r="Z22" i="1"/>
  <c r="Z38" i="1"/>
  <c r="Z54" i="1"/>
  <c r="Z70" i="1"/>
  <c r="Z86" i="1"/>
  <c r="Z102" i="1"/>
  <c r="Z118" i="1"/>
  <c r="Z134" i="1"/>
  <c r="Z150" i="1"/>
  <c r="Z23" i="1"/>
  <c r="Z39" i="1"/>
  <c r="Z55" i="1"/>
  <c r="Z71" i="1"/>
  <c r="Z107" i="1"/>
  <c r="Y8" i="1"/>
  <c r="Y24" i="1"/>
  <c r="Y40" i="1"/>
  <c r="Y56" i="1"/>
  <c r="Y72" i="1"/>
  <c r="Y88" i="1"/>
  <c r="Y104" i="1"/>
  <c r="Y120" i="1"/>
  <c r="Y136" i="1"/>
  <c r="Y141" i="1"/>
  <c r="Y75" i="1"/>
  <c r="Y123" i="1"/>
  <c r="Y13" i="1"/>
  <c r="Y29" i="1"/>
  <c r="Y45" i="1"/>
  <c r="Y61" i="1"/>
  <c r="Y77" i="1"/>
  <c r="Y93" i="1"/>
  <c r="Y109" i="1"/>
  <c r="Y125" i="1"/>
  <c r="Y145" i="1"/>
  <c r="Y79" i="1"/>
  <c r="Y127" i="1"/>
  <c r="Y18" i="1"/>
  <c r="Y34" i="1"/>
  <c r="Y50" i="1"/>
  <c r="Y66" i="1"/>
  <c r="Y82" i="1"/>
  <c r="Y98" i="1"/>
  <c r="Y114" i="1"/>
  <c r="Y130" i="1"/>
  <c r="Y146" i="1"/>
  <c r="Y19" i="1"/>
  <c r="Y35" i="1"/>
  <c r="Y71" i="1"/>
  <c r="Y119" i="1"/>
  <c r="X12" i="1"/>
  <c r="X28" i="1"/>
  <c r="X44" i="1"/>
  <c r="X60" i="1"/>
  <c r="X76" i="1"/>
  <c r="X92" i="1"/>
  <c r="X108" i="1"/>
  <c r="X124" i="1"/>
  <c r="X140" i="1"/>
  <c r="X133" i="1"/>
  <c r="X91" i="1"/>
  <c r="X139" i="1"/>
  <c r="X21" i="1"/>
  <c r="X37" i="1"/>
  <c r="X53" i="1"/>
  <c r="X69" i="1"/>
  <c r="X85" i="1"/>
  <c r="X101" i="1"/>
  <c r="X117" i="1"/>
  <c r="X145" i="1"/>
  <c r="X107" i="1"/>
  <c r="X10" i="1"/>
  <c r="X26" i="1"/>
  <c r="X42" i="1"/>
  <c r="X58" i="1"/>
  <c r="X74" i="1"/>
  <c r="X90" i="1"/>
  <c r="X106" i="1"/>
  <c r="X122" i="1"/>
  <c r="X138" i="1"/>
  <c r="X11" i="1"/>
  <c r="X27" i="1"/>
  <c r="X43" i="1"/>
  <c r="X59" i="1"/>
  <c r="X87" i="1"/>
  <c r="X135" i="1"/>
  <c r="W16" i="1"/>
  <c r="W32" i="1"/>
  <c r="W48" i="1"/>
  <c r="W64" i="1"/>
  <c r="W80" i="1"/>
  <c r="W96" i="1"/>
  <c r="W112" i="1"/>
  <c r="AC36" i="1"/>
  <c r="AC100" i="1"/>
  <c r="AC59" i="1"/>
  <c r="AC41" i="1"/>
  <c r="AC105" i="1"/>
  <c r="AC111" i="1"/>
  <c r="AC58" i="1"/>
  <c r="AC122" i="1"/>
  <c r="AC55" i="1"/>
  <c r="AB40" i="1"/>
  <c r="AB104" i="1"/>
  <c r="AB65" i="1"/>
  <c r="AB129" i="1"/>
  <c r="AB119" i="1"/>
  <c r="AB38" i="1"/>
  <c r="AB102" i="1"/>
  <c r="AB23" i="1"/>
  <c r="AB139" i="1"/>
  <c r="AA44" i="1"/>
  <c r="AA108" i="1"/>
  <c r="AA18" i="1"/>
  <c r="AA82" i="1"/>
  <c r="AA63" i="1"/>
  <c r="AA37" i="1"/>
  <c r="AA101" i="1"/>
  <c r="AA138" i="1"/>
  <c r="AA143" i="1"/>
  <c r="Z48" i="1"/>
  <c r="Z112" i="1"/>
  <c r="Z91" i="1"/>
  <c r="Z53" i="1"/>
  <c r="Z125" i="1"/>
  <c r="Z111" i="1"/>
  <c r="Z10" i="1"/>
  <c r="Z26" i="1"/>
  <c r="Z42" i="1"/>
  <c r="Z58" i="1"/>
  <c r="Z74" i="1"/>
  <c r="Z90" i="1"/>
  <c r="Z106" i="1"/>
  <c r="Z122" i="1"/>
  <c r="Z138" i="1"/>
  <c r="Z11" i="1"/>
  <c r="Z27" i="1"/>
  <c r="Z43" i="1"/>
  <c r="Z59" i="1"/>
  <c r="Z75" i="1"/>
  <c r="Z119" i="1"/>
  <c r="Y12" i="1"/>
  <c r="Y28" i="1"/>
  <c r="Y44" i="1"/>
  <c r="Y60" i="1"/>
  <c r="Y76" i="1"/>
  <c r="Y92" i="1"/>
  <c r="Y108" i="1"/>
  <c r="Y124" i="1"/>
  <c r="Y140" i="1"/>
  <c r="Y149" i="1"/>
  <c r="Y87" i="1"/>
  <c r="Y135" i="1"/>
  <c r="Y17" i="1"/>
  <c r="Y33" i="1"/>
  <c r="Y49" i="1"/>
  <c r="Y65" i="1"/>
  <c r="Y81" i="1"/>
  <c r="Y97" i="1"/>
  <c r="Y113" i="1"/>
  <c r="Y129" i="1"/>
  <c r="Y43" i="1"/>
  <c r="Y91" i="1"/>
  <c r="Y139" i="1"/>
  <c r="Y22" i="1"/>
  <c r="Y38" i="1"/>
  <c r="Y54" i="1"/>
  <c r="Y70" i="1"/>
  <c r="Y86" i="1"/>
  <c r="Y102" i="1"/>
  <c r="Y118" i="1"/>
  <c r="Y134" i="1"/>
  <c r="Y150" i="1"/>
  <c r="Y23" i="1"/>
  <c r="Y39" i="1"/>
  <c r="Y83" i="1"/>
  <c r="Y131" i="1"/>
  <c r="X16" i="1"/>
  <c r="X32" i="1"/>
  <c r="X48" i="1"/>
  <c r="X64" i="1"/>
  <c r="X80" i="1"/>
  <c r="X96" i="1"/>
  <c r="X112" i="1"/>
  <c r="X128" i="1"/>
  <c r="X144" i="1"/>
  <c r="X141" i="1"/>
  <c r="X103" i="1"/>
  <c r="X9" i="1"/>
  <c r="X25" i="1"/>
  <c r="X41" i="1"/>
  <c r="X57" i="1"/>
  <c r="X73" i="1"/>
  <c r="X89" i="1"/>
  <c r="X105" i="1"/>
  <c r="X121" i="1"/>
  <c r="X71" i="1"/>
  <c r="X119" i="1"/>
  <c r="X14" i="1"/>
  <c r="X30" i="1"/>
  <c r="X46" i="1"/>
  <c r="X62" i="1"/>
  <c r="X78" i="1"/>
  <c r="X94" i="1"/>
  <c r="X110" i="1"/>
  <c r="X126" i="1"/>
  <c r="X142" i="1"/>
  <c r="X15" i="1"/>
  <c r="X31" i="1"/>
  <c r="X47" i="1"/>
  <c r="X63" i="1"/>
  <c r="X99" i="1"/>
  <c r="X147" i="1"/>
  <c r="W20" i="1"/>
  <c r="W36" i="1"/>
  <c r="W52" i="1"/>
  <c r="W68" i="1"/>
  <c r="W84" i="1"/>
  <c r="W100" i="1"/>
  <c r="W116" i="1"/>
  <c r="W132" i="1"/>
  <c r="W148" i="1"/>
  <c r="AC52" i="1"/>
  <c r="AC116" i="1"/>
  <c r="AC107" i="1"/>
  <c r="AC57" i="1"/>
  <c r="AC121" i="1"/>
  <c r="AC10" i="1"/>
  <c r="AC74" i="1"/>
  <c r="AC138" i="1"/>
  <c r="AC103" i="1"/>
  <c r="AB56" i="1"/>
  <c r="AB17" i="1"/>
  <c r="AB81" i="1"/>
  <c r="AB145" i="1"/>
  <c r="AB112" i="1"/>
  <c r="AB54" i="1"/>
  <c r="AB118" i="1"/>
  <c r="AB43" i="1"/>
  <c r="AB132" i="1"/>
  <c r="AA60" i="1"/>
  <c r="AA124" i="1"/>
  <c r="AA34" i="1"/>
  <c r="AA110" i="1"/>
  <c r="AA95" i="1"/>
  <c r="AA53" i="1"/>
  <c r="AA117" i="1"/>
  <c r="AA27" i="1"/>
  <c r="AA135" i="1"/>
  <c r="Z64" i="1"/>
  <c r="Z128" i="1"/>
  <c r="Z139" i="1"/>
  <c r="Z69" i="1"/>
  <c r="Z149" i="1"/>
  <c r="Z123" i="1"/>
  <c r="Z14" i="1"/>
  <c r="Z30" i="1"/>
  <c r="Z46" i="1"/>
  <c r="Z62" i="1"/>
  <c r="Z78" i="1"/>
  <c r="Z94" i="1"/>
  <c r="Z110" i="1"/>
  <c r="Z126" i="1"/>
  <c r="Z142" i="1"/>
  <c r="Z15" i="1"/>
  <c r="Z31" i="1"/>
  <c r="Z47" i="1"/>
  <c r="Z63" i="1"/>
  <c r="Z87" i="1"/>
  <c r="Z131" i="1"/>
  <c r="Y16" i="1"/>
  <c r="Y32" i="1"/>
  <c r="Y48" i="1"/>
  <c r="Y64" i="1"/>
  <c r="Y80" i="1"/>
  <c r="Y96" i="1"/>
  <c r="Y112" i="1"/>
  <c r="Y128" i="1"/>
  <c r="Y144" i="1"/>
  <c r="Y51" i="1"/>
  <c r="Y99" i="1"/>
  <c r="Y147" i="1"/>
  <c r="Y21" i="1"/>
  <c r="Y37" i="1"/>
  <c r="Y53" i="1"/>
  <c r="Y69" i="1"/>
  <c r="Y85" i="1"/>
  <c r="Y101" i="1"/>
  <c r="Y117" i="1"/>
  <c r="Y133" i="1"/>
  <c r="Y55" i="1"/>
  <c r="Y103" i="1"/>
  <c r="Y10" i="1"/>
  <c r="Y26" i="1"/>
  <c r="Y42" i="1"/>
  <c r="Y58" i="1"/>
  <c r="Y74" i="1"/>
  <c r="Y90" i="1"/>
  <c r="Y106" i="1"/>
  <c r="Y122" i="1"/>
  <c r="Y138" i="1"/>
  <c r="Y11" i="1"/>
  <c r="Y27" i="1"/>
  <c r="Y47" i="1"/>
  <c r="Y95" i="1"/>
  <c r="Y143" i="1"/>
  <c r="X20" i="1"/>
  <c r="X36" i="1"/>
  <c r="X52" i="1"/>
  <c r="X68" i="1"/>
  <c r="X84" i="1"/>
  <c r="X100" i="1"/>
  <c r="X116" i="1"/>
  <c r="X132" i="1"/>
  <c r="X148" i="1"/>
  <c r="X149" i="1"/>
  <c r="X115" i="1"/>
  <c r="X13" i="1"/>
  <c r="X29" i="1"/>
  <c r="X45" i="1"/>
  <c r="X61" i="1"/>
  <c r="X77" i="1"/>
  <c r="X93" i="1"/>
  <c r="X109" i="1"/>
  <c r="X129" i="1"/>
  <c r="X83" i="1"/>
  <c r="AC68" i="1"/>
  <c r="AC137" i="1"/>
  <c r="AB8" i="1"/>
  <c r="AB55" i="1"/>
  <c r="AB75" i="1"/>
  <c r="AA50" i="1"/>
  <c r="AA133" i="1"/>
  <c r="Z144" i="1"/>
  <c r="Z135" i="1"/>
  <c r="Z66" i="1"/>
  <c r="Z130" i="1"/>
  <c r="Z51" i="1"/>
  <c r="Y20" i="1"/>
  <c r="Y84" i="1"/>
  <c r="Y148" i="1"/>
  <c r="Y25" i="1"/>
  <c r="Y89" i="1"/>
  <c r="Y67" i="1"/>
  <c r="Y46" i="1"/>
  <c r="Y110" i="1"/>
  <c r="Y31" i="1"/>
  <c r="X24" i="1"/>
  <c r="X88" i="1"/>
  <c r="X125" i="1"/>
  <c r="X33" i="1"/>
  <c r="X97" i="1"/>
  <c r="X131" i="1"/>
  <c r="X34" i="1"/>
  <c r="X66" i="1"/>
  <c r="X98" i="1"/>
  <c r="X130" i="1"/>
  <c r="X19" i="1"/>
  <c r="X51" i="1"/>
  <c r="X111" i="1"/>
  <c r="W24" i="1"/>
  <c r="W56" i="1"/>
  <c r="W88" i="1"/>
  <c r="W120" i="1"/>
  <c r="W140" i="1"/>
  <c r="W141" i="1"/>
  <c r="W75" i="1"/>
  <c r="W123" i="1"/>
  <c r="W13" i="1"/>
  <c r="W29" i="1"/>
  <c r="W45" i="1"/>
  <c r="W61" i="1"/>
  <c r="W77" i="1"/>
  <c r="W93" i="1"/>
  <c r="W109" i="1"/>
  <c r="W129" i="1"/>
  <c r="W59" i="1"/>
  <c r="W107" i="1"/>
  <c r="W10" i="1"/>
  <c r="W26" i="1"/>
  <c r="W42" i="1"/>
  <c r="W58" i="1"/>
  <c r="W74" i="1"/>
  <c r="W90" i="1"/>
  <c r="W106" i="1"/>
  <c r="W122" i="1"/>
  <c r="W138" i="1"/>
  <c r="W11" i="1"/>
  <c r="W27" i="1"/>
  <c r="W43" i="1"/>
  <c r="W91" i="1"/>
  <c r="W139" i="1"/>
  <c r="V20" i="1"/>
  <c r="V36" i="1"/>
  <c r="V52" i="1"/>
  <c r="V68" i="1"/>
  <c r="V84" i="1"/>
  <c r="V100" i="1"/>
  <c r="V116" i="1"/>
  <c r="V132" i="1"/>
  <c r="V148" i="1"/>
  <c r="V127" i="1"/>
  <c r="V17" i="1"/>
  <c r="V33" i="1"/>
  <c r="V49" i="1"/>
  <c r="V65" i="1"/>
  <c r="V81" i="1"/>
  <c r="V97" i="1"/>
  <c r="V113" i="1"/>
  <c r="V129" i="1"/>
  <c r="V145" i="1"/>
  <c r="V27" i="1"/>
  <c r="V55" i="1"/>
  <c r="V91" i="1"/>
  <c r="V135" i="1"/>
  <c r="V18" i="1"/>
  <c r="V34" i="1"/>
  <c r="V50" i="1"/>
  <c r="V66" i="1"/>
  <c r="V82" i="1"/>
  <c r="V98" i="1"/>
  <c r="V114" i="1"/>
  <c r="V130" i="1"/>
  <c r="V146" i="1"/>
  <c r="V31" i="1"/>
  <c r="V67" i="1"/>
  <c r="V107" i="1"/>
  <c r="U8" i="1"/>
  <c r="U24" i="1"/>
  <c r="U40" i="1"/>
  <c r="U56" i="1"/>
  <c r="U72" i="1"/>
  <c r="U88" i="1"/>
  <c r="U104" i="1"/>
  <c r="U120" i="1"/>
  <c r="U136" i="1"/>
  <c r="U145" i="1"/>
  <c r="U75" i="1"/>
  <c r="U119" i="1"/>
  <c r="U13" i="1"/>
  <c r="U29" i="1"/>
  <c r="U45" i="1"/>
  <c r="U61" i="1"/>
  <c r="U77" i="1"/>
  <c r="U93" i="1"/>
  <c r="U109" i="1"/>
  <c r="U125" i="1"/>
  <c r="U141" i="1"/>
  <c r="U71" i="1"/>
  <c r="U123" i="1"/>
  <c r="U14" i="1"/>
  <c r="U30" i="1"/>
  <c r="U46" i="1"/>
  <c r="U62" i="1"/>
  <c r="U78" i="1"/>
  <c r="U94" i="1"/>
  <c r="U110" i="1"/>
  <c r="U126" i="1"/>
  <c r="U142" i="1"/>
  <c r="U15" i="1"/>
  <c r="U31" i="1"/>
  <c r="U67" i="1"/>
  <c r="U115" i="1"/>
  <c r="T12" i="1"/>
  <c r="T28" i="1"/>
  <c r="T44" i="1"/>
  <c r="T60" i="1"/>
  <c r="T76" i="1"/>
  <c r="T92" i="1"/>
  <c r="T108" i="1"/>
  <c r="T124" i="1"/>
  <c r="T140" i="1"/>
  <c r="T39" i="1"/>
  <c r="T87" i="1"/>
  <c r="T135" i="1"/>
  <c r="T17" i="1"/>
  <c r="T33" i="1"/>
  <c r="T49" i="1"/>
  <c r="T65" i="1"/>
  <c r="T81" i="1"/>
  <c r="T97" i="1"/>
  <c r="T113" i="1"/>
  <c r="T129" i="1"/>
  <c r="T145" i="1"/>
  <c r="T71" i="1"/>
  <c r="AC132" i="1"/>
  <c r="AC26" i="1"/>
  <c r="AB72" i="1"/>
  <c r="AB144" i="1"/>
  <c r="AA12" i="1"/>
  <c r="AA142" i="1"/>
  <c r="AA59" i="1"/>
  <c r="Z21" i="1"/>
  <c r="Z18" i="1"/>
  <c r="Z82" i="1"/>
  <c r="Z146" i="1"/>
  <c r="Z67" i="1"/>
  <c r="Y36" i="1"/>
  <c r="Y100" i="1"/>
  <c r="Y63" i="1"/>
  <c r="Y41" i="1"/>
  <c r="Y105" i="1"/>
  <c r="Y115" i="1"/>
  <c r="Y62" i="1"/>
  <c r="Y126" i="1"/>
  <c r="Y59" i="1"/>
  <c r="X40" i="1"/>
  <c r="X104" i="1"/>
  <c r="X75" i="1"/>
  <c r="X49" i="1"/>
  <c r="X113" i="1"/>
  <c r="X143" i="1"/>
  <c r="X38" i="1"/>
  <c r="X70" i="1"/>
  <c r="X102" i="1"/>
  <c r="X134" i="1"/>
  <c r="X23" i="1"/>
  <c r="X55" i="1"/>
  <c r="X123" i="1"/>
  <c r="W28" i="1"/>
  <c r="W60" i="1"/>
  <c r="W92" i="1"/>
  <c r="W124" i="1"/>
  <c r="W144" i="1"/>
  <c r="W149" i="1"/>
  <c r="W87" i="1"/>
  <c r="W135" i="1"/>
  <c r="W17" i="1"/>
  <c r="W33" i="1"/>
  <c r="W49" i="1"/>
  <c r="W65" i="1"/>
  <c r="W81" i="1"/>
  <c r="W97" i="1"/>
  <c r="W113" i="1"/>
  <c r="W137" i="1"/>
  <c r="W71" i="1"/>
  <c r="W119" i="1"/>
  <c r="W14" i="1"/>
  <c r="W30" i="1"/>
  <c r="W46" i="1"/>
  <c r="W62" i="1"/>
  <c r="W78" i="1"/>
  <c r="W94" i="1"/>
  <c r="W110" i="1"/>
  <c r="W126" i="1"/>
  <c r="W142" i="1"/>
  <c r="W15" i="1"/>
  <c r="W31" i="1"/>
  <c r="W55" i="1"/>
  <c r="W103" i="1"/>
  <c r="V8" i="1"/>
  <c r="V24" i="1"/>
  <c r="V40" i="1"/>
  <c r="V56" i="1"/>
  <c r="V72" i="1"/>
  <c r="V88" i="1"/>
  <c r="V104" i="1"/>
  <c r="V120" i="1"/>
  <c r="V136" i="1"/>
  <c r="V87" i="1"/>
  <c r="V139" i="1"/>
  <c r="V21" i="1"/>
  <c r="V37" i="1"/>
  <c r="V53" i="1"/>
  <c r="V69" i="1"/>
  <c r="V85" i="1"/>
  <c r="V101" i="1"/>
  <c r="V117" i="1"/>
  <c r="V133" i="1"/>
  <c r="V149" i="1"/>
  <c r="V35" i="1"/>
  <c r="V63" i="1"/>
  <c r="V99" i="1"/>
  <c r="V147" i="1"/>
  <c r="V22" i="1"/>
  <c r="V38" i="1"/>
  <c r="V54" i="1"/>
  <c r="V70" i="1"/>
  <c r="V86" i="1"/>
  <c r="V102" i="1"/>
  <c r="V118" i="1"/>
  <c r="V134" i="1"/>
  <c r="V150" i="1"/>
  <c r="V39" i="1"/>
  <c r="V75" i="1"/>
  <c r="V119" i="1"/>
  <c r="U12" i="1"/>
  <c r="U28" i="1"/>
  <c r="U44" i="1"/>
  <c r="U60" i="1"/>
  <c r="U76" i="1"/>
  <c r="U92" i="1"/>
  <c r="U108" i="1"/>
  <c r="U124" i="1"/>
  <c r="U140" i="1"/>
  <c r="U39" i="1"/>
  <c r="U87" i="1"/>
  <c r="U131" i="1"/>
  <c r="U17" i="1"/>
  <c r="U33" i="1"/>
  <c r="U49" i="1"/>
  <c r="U65" i="1"/>
  <c r="U81" i="1"/>
  <c r="U97" i="1"/>
  <c r="U113" i="1"/>
  <c r="U129" i="1"/>
  <c r="U149" i="1"/>
  <c r="U83" i="1"/>
  <c r="U135" i="1"/>
  <c r="U18" i="1"/>
  <c r="U34" i="1"/>
  <c r="U50" i="1"/>
  <c r="U66" i="1"/>
  <c r="U82" i="1"/>
  <c r="U98" i="1"/>
  <c r="U114" i="1"/>
  <c r="U130" i="1"/>
  <c r="U146" i="1"/>
  <c r="U19" i="1"/>
  <c r="U35" i="1"/>
  <c r="U79" i="1"/>
  <c r="U127" i="1"/>
  <c r="T16" i="1"/>
  <c r="T32" i="1"/>
  <c r="T48" i="1"/>
  <c r="T64" i="1"/>
  <c r="T80" i="1"/>
  <c r="T96" i="1"/>
  <c r="T112" i="1"/>
  <c r="T128" i="1"/>
  <c r="T144" i="1"/>
  <c r="T51" i="1"/>
  <c r="T99" i="1"/>
  <c r="T147" i="1"/>
  <c r="T21" i="1"/>
  <c r="T37" i="1"/>
  <c r="T53" i="1"/>
  <c r="T69" i="1"/>
  <c r="T85" i="1"/>
  <c r="T101" i="1"/>
  <c r="T117" i="1"/>
  <c r="T133" i="1"/>
  <c r="T31" i="1"/>
  <c r="T83" i="1"/>
  <c r="T131" i="1"/>
  <c r="T18" i="1"/>
  <c r="T34" i="1"/>
  <c r="T50" i="1"/>
  <c r="AC9" i="1"/>
  <c r="AC90" i="1"/>
  <c r="AB33" i="1"/>
  <c r="AB70" i="1"/>
  <c r="AA76" i="1"/>
  <c r="AA139" i="1"/>
  <c r="Z16" i="1"/>
  <c r="Z85" i="1"/>
  <c r="Z34" i="1"/>
  <c r="Z98" i="1"/>
  <c r="Z19" i="1"/>
  <c r="Z95" i="1"/>
  <c r="Y52" i="1"/>
  <c r="Y116" i="1"/>
  <c r="Y111" i="1"/>
  <c r="Y57" i="1"/>
  <c r="Y121" i="1"/>
  <c r="Y14" i="1"/>
  <c r="Y78" i="1"/>
  <c r="Y142" i="1"/>
  <c r="Y107" i="1"/>
  <c r="X56" i="1"/>
  <c r="X120" i="1"/>
  <c r="X127" i="1"/>
  <c r="X65" i="1"/>
  <c r="X137" i="1"/>
  <c r="X18" i="1"/>
  <c r="X50" i="1"/>
  <c r="X82" i="1"/>
  <c r="X114" i="1"/>
  <c r="X146" i="1"/>
  <c r="X35" i="1"/>
  <c r="X67" i="1"/>
  <c r="W8" i="1"/>
  <c r="W40" i="1"/>
  <c r="W72" i="1"/>
  <c r="W104" i="1"/>
  <c r="W128" i="1"/>
  <c r="W125" i="1"/>
  <c r="W51" i="1"/>
  <c r="W99" i="1"/>
  <c r="W147" i="1"/>
  <c r="W21" i="1"/>
  <c r="W37" i="1"/>
  <c r="W53" i="1"/>
  <c r="W69" i="1"/>
  <c r="W85" i="1"/>
  <c r="W101" i="1"/>
  <c r="W117" i="1"/>
  <c r="W145" i="1"/>
  <c r="W83" i="1"/>
  <c r="W131" i="1"/>
  <c r="W18" i="1"/>
  <c r="W34" i="1"/>
  <c r="W50" i="1"/>
  <c r="W66" i="1"/>
  <c r="W82" i="1"/>
  <c r="W98" i="1"/>
  <c r="W114" i="1"/>
  <c r="W130" i="1"/>
  <c r="W146" i="1"/>
  <c r="W19" i="1"/>
  <c r="W35" i="1"/>
  <c r="W67" i="1"/>
  <c r="W115" i="1"/>
  <c r="V12" i="1"/>
  <c r="V28" i="1"/>
  <c r="V44" i="1"/>
  <c r="V60" i="1"/>
  <c r="V76" i="1"/>
  <c r="V92" i="1"/>
  <c r="V108" i="1"/>
  <c r="V124" i="1"/>
  <c r="V140" i="1"/>
  <c r="V103" i="1"/>
  <c r="V9" i="1"/>
  <c r="V25" i="1"/>
  <c r="V41" i="1"/>
  <c r="V57" i="1"/>
  <c r="V73" i="1"/>
  <c r="V89" i="1"/>
  <c r="V105" i="1"/>
  <c r="V121" i="1"/>
  <c r="V137" i="1"/>
  <c r="V11" i="1"/>
  <c r="V43" i="1"/>
  <c r="V71" i="1"/>
  <c r="V111" i="1"/>
  <c r="V10" i="1"/>
  <c r="V26" i="1"/>
  <c r="V42" i="1"/>
  <c r="V58" i="1"/>
  <c r="V74" i="1"/>
  <c r="V90" i="1"/>
  <c r="V106" i="1"/>
  <c r="V122" i="1"/>
  <c r="V138" i="1"/>
  <c r="V15" i="1"/>
  <c r="V47" i="1"/>
  <c r="V83" i="1"/>
  <c r="V131" i="1"/>
  <c r="U16" i="1"/>
  <c r="U32" i="1"/>
  <c r="U48" i="1"/>
  <c r="U64" i="1"/>
  <c r="U80" i="1"/>
  <c r="U96" i="1"/>
  <c r="U112" i="1"/>
  <c r="U128" i="1"/>
  <c r="U144" i="1"/>
  <c r="U51" i="1"/>
  <c r="U95" i="1"/>
  <c r="U143" i="1"/>
  <c r="U21" i="1"/>
  <c r="U37" i="1"/>
  <c r="U53" i="1"/>
  <c r="U69" i="1"/>
  <c r="U85" i="1"/>
  <c r="U101" i="1"/>
  <c r="U117" i="1"/>
  <c r="U133" i="1"/>
  <c r="U43" i="1"/>
  <c r="U99" i="1"/>
  <c r="U147" i="1"/>
  <c r="U22" i="1"/>
  <c r="U38" i="1"/>
  <c r="U54" i="1"/>
  <c r="AC73" i="1"/>
  <c r="AA140" i="1"/>
  <c r="Z50" i="1"/>
  <c r="Y68" i="1"/>
  <c r="Y137" i="1"/>
  <c r="X8" i="1"/>
  <c r="X81" i="1"/>
  <c r="X86" i="1"/>
  <c r="X79" i="1"/>
  <c r="W108" i="1"/>
  <c r="W111" i="1"/>
  <c r="W57" i="1"/>
  <c r="W121" i="1"/>
  <c r="W22" i="1"/>
  <c r="W86" i="1"/>
  <c r="W150" i="1"/>
  <c r="W127" i="1"/>
  <c r="V64" i="1"/>
  <c r="V128" i="1"/>
  <c r="V29" i="1"/>
  <c r="V93" i="1"/>
  <c r="V19" i="1"/>
  <c r="V14" i="1"/>
  <c r="V78" i="1"/>
  <c r="V142" i="1"/>
  <c r="V143" i="1"/>
  <c r="U68" i="1"/>
  <c r="U132" i="1"/>
  <c r="U9" i="1"/>
  <c r="U73" i="1"/>
  <c r="U137" i="1"/>
  <c r="U26" i="1"/>
  <c r="U74" i="1"/>
  <c r="U106" i="1"/>
  <c r="U138" i="1"/>
  <c r="U27" i="1"/>
  <c r="U103" i="1"/>
  <c r="T24" i="1"/>
  <c r="T56" i="1"/>
  <c r="T88" i="1"/>
  <c r="T120" i="1"/>
  <c r="T149" i="1"/>
  <c r="T123" i="1"/>
  <c r="T29" i="1"/>
  <c r="T61" i="1"/>
  <c r="T93" i="1"/>
  <c r="T125" i="1"/>
  <c r="T59" i="1"/>
  <c r="T143" i="1"/>
  <c r="T26" i="1"/>
  <c r="T46" i="1"/>
  <c r="T66" i="1"/>
  <c r="T82" i="1"/>
  <c r="T98" i="1"/>
  <c r="T114" i="1"/>
  <c r="T130" i="1"/>
  <c r="T146" i="1"/>
  <c r="T19" i="1"/>
  <c r="T43" i="1"/>
  <c r="T91" i="1"/>
  <c r="T139" i="1"/>
  <c r="S20" i="1"/>
  <c r="S36" i="1"/>
  <c r="S52" i="1"/>
  <c r="S68" i="1"/>
  <c r="S84" i="1"/>
  <c r="S100" i="1"/>
  <c r="S116" i="1"/>
  <c r="S132" i="1"/>
  <c r="S148" i="1"/>
  <c r="S43" i="1"/>
  <c r="S95" i="1"/>
  <c r="S143" i="1"/>
  <c r="S21" i="1"/>
  <c r="S37" i="1"/>
  <c r="S53" i="1"/>
  <c r="S69" i="1"/>
  <c r="S85" i="1"/>
  <c r="S101" i="1"/>
  <c r="S117" i="1"/>
  <c r="S141" i="1"/>
  <c r="S75" i="1"/>
  <c r="S115" i="1"/>
  <c r="S14" i="1"/>
  <c r="S30" i="1"/>
  <c r="S46" i="1"/>
  <c r="S62" i="1"/>
  <c r="S78" i="1"/>
  <c r="S94" i="1"/>
  <c r="S110" i="1"/>
  <c r="S126" i="1"/>
  <c r="S142" i="1"/>
  <c r="S15" i="1"/>
  <c r="S31" i="1"/>
  <c r="S55" i="1"/>
  <c r="S111" i="1"/>
  <c r="R8" i="1"/>
  <c r="R24" i="1"/>
  <c r="R40" i="1"/>
  <c r="R56" i="1"/>
  <c r="R72" i="1"/>
  <c r="R88" i="1"/>
  <c r="R104" i="1"/>
  <c r="R120" i="1"/>
  <c r="R136" i="1"/>
  <c r="R31" i="1"/>
  <c r="R83" i="1"/>
  <c r="R127" i="1"/>
  <c r="R17" i="1"/>
  <c r="R33" i="1"/>
  <c r="R49" i="1"/>
  <c r="R65" i="1"/>
  <c r="R81" i="1"/>
  <c r="R97" i="1"/>
  <c r="R113" i="1"/>
  <c r="R129" i="1"/>
  <c r="R145" i="1"/>
  <c r="R67" i="1"/>
  <c r="R115" i="1"/>
  <c r="R14" i="1"/>
  <c r="R30" i="1"/>
  <c r="R46" i="1"/>
  <c r="R62" i="1"/>
  <c r="R78" i="1"/>
  <c r="R94" i="1"/>
  <c r="R110" i="1"/>
  <c r="R126" i="1"/>
  <c r="R142" i="1"/>
  <c r="R15" i="1"/>
  <c r="R35" i="1"/>
  <c r="R75" i="1"/>
  <c r="R123" i="1"/>
  <c r="Q12" i="1"/>
  <c r="Q28" i="1"/>
  <c r="Q44" i="1"/>
  <c r="Q60" i="1"/>
  <c r="Q76" i="1"/>
  <c r="Q92" i="1"/>
  <c r="Q108" i="1"/>
  <c r="Q124" i="1"/>
  <c r="Q140" i="1"/>
  <c r="Q137" i="1"/>
  <c r="Q127" i="1"/>
  <c r="Q17" i="1"/>
  <c r="Q33" i="1"/>
  <c r="Q49" i="1"/>
  <c r="Q65" i="1"/>
  <c r="Q81" i="1"/>
  <c r="Q97" i="1"/>
  <c r="Q113" i="1"/>
  <c r="Q129" i="1"/>
  <c r="Q123" i="1"/>
  <c r="Q18" i="1"/>
  <c r="Q34" i="1"/>
  <c r="Q50" i="1"/>
  <c r="Q66" i="1"/>
  <c r="Q82" i="1"/>
  <c r="Q98" i="1"/>
  <c r="Q114" i="1"/>
  <c r="Q130" i="1"/>
  <c r="Q146" i="1"/>
  <c r="Q23" i="1"/>
  <c r="Q39" i="1"/>
  <c r="Q63" i="1"/>
  <c r="Q103" i="1"/>
  <c r="Q11" i="1"/>
  <c r="Q75" i="1"/>
  <c r="Q119" i="1"/>
  <c r="R117" i="1"/>
  <c r="R79" i="1"/>
  <c r="R18" i="1"/>
  <c r="R50" i="1"/>
  <c r="R82" i="1"/>
  <c r="R114" i="1"/>
  <c r="R130" i="1"/>
  <c r="R19" i="1"/>
  <c r="R87" i="1"/>
  <c r="Q16" i="1"/>
  <c r="Q48" i="1"/>
  <c r="Q80" i="1"/>
  <c r="Q112" i="1"/>
  <c r="Q144" i="1"/>
  <c r="Q143" i="1"/>
  <c r="Q37" i="1"/>
  <c r="Q69" i="1"/>
  <c r="Q101" i="1"/>
  <c r="Q141" i="1"/>
  <c r="Q22" i="1"/>
  <c r="Q38" i="1"/>
  <c r="Q70" i="1"/>
  <c r="Q102" i="1"/>
  <c r="Q134" i="1"/>
  <c r="Q27" i="1"/>
  <c r="Q71" i="1"/>
  <c r="Q47" i="1"/>
  <c r="Q135" i="1"/>
  <c r="Q142" i="1"/>
  <c r="Q55" i="1"/>
  <c r="Q67" i="1"/>
  <c r="AC11" i="1"/>
  <c r="AA69" i="1"/>
  <c r="Z114" i="1"/>
  <c r="Y132" i="1"/>
  <c r="Y30" i="1"/>
  <c r="X72" i="1"/>
  <c r="X95" i="1"/>
  <c r="X118" i="1"/>
  <c r="W12" i="1"/>
  <c r="W136" i="1"/>
  <c r="W9" i="1"/>
  <c r="W73" i="1"/>
  <c r="W47" i="1"/>
  <c r="W38" i="1"/>
  <c r="W102" i="1"/>
  <c r="W23" i="1"/>
  <c r="V16" i="1"/>
  <c r="V80" i="1"/>
  <c r="V144" i="1"/>
  <c r="V45" i="1"/>
  <c r="V109" i="1"/>
  <c r="V51" i="1"/>
  <c r="V30" i="1"/>
  <c r="V94" i="1"/>
  <c r="V23" i="1"/>
  <c r="U20" i="1"/>
  <c r="U84" i="1"/>
  <c r="U148" i="1"/>
  <c r="U25" i="1"/>
  <c r="U89" i="1"/>
  <c r="U59" i="1"/>
  <c r="U42" i="1"/>
  <c r="U86" i="1"/>
  <c r="U118" i="1"/>
  <c r="U150" i="1"/>
  <c r="U47" i="1"/>
  <c r="U139" i="1"/>
  <c r="T36" i="1"/>
  <c r="T68" i="1"/>
  <c r="T100" i="1"/>
  <c r="T132" i="1"/>
  <c r="T63" i="1"/>
  <c r="T9" i="1"/>
  <c r="T41" i="1"/>
  <c r="T73" i="1"/>
  <c r="T105" i="1"/>
  <c r="T137" i="1"/>
  <c r="T95" i="1"/>
  <c r="T10" i="1"/>
  <c r="T30" i="1"/>
  <c r="T54" i="1"/>
  <c r="T70" i="1"/>
  <c r="T86" i="1"/>
  <c r="T102" i="1"/>
  <c r="T118" i="1"/>
  <c r="T134" i="1"/>
  <c r="T150" i="1"/>
  <c r="T23" i="1"/>
  <c r="T55" i="1"/>
  <c r="T103" i="1"/>
  <c r="S8" i="1"/>
  <c r="S24" i="1"/>
  <c r="S40" i="1"/>
  <c r="S56" i="1"/>
  <c r="S72" i="1"/>
  <c r="S88" i="1"/>
  <c r="S104" i="1"/>
  <c r="S120" i="1"/>
  <c r="S136" i="1"/>
  <c r="S129" i="1"/>
  <c r="S59" i="1"/>
  <c r="S107" i="1"/>
  <c r="S9" i="1"/>
  <c r="S25" i="1"/>
  <c r="S41" i="1"/>
  <c r="S57" i="1"/>
  <c r="S73" i="1"/>
  <c r="S89" i="1"/>
  <c r="S105" i="1"/>
  <c r="S121" i="1"/>
  <c r="S149" i="1"/>
  <c r="S87" i="1"/>
  <c r="S127" i="1"/>
  <c r="S18" i="1"/>
  <c r="S34" i="1"/>
  <c r="S50" i="1"/>
  <c r="S66" i="1"/>
  <c r="S82" i="1"/>
  <c r="S98" i="1"/>
  <c r="S114" i="1"/>
  <c r="S130" i="1"/>
  <c r="S146" i="1"/>
  <c r="S19" i="1"/>
  <c r="S35" i="1"/>
  <c r="S67" i="1"/>
  <c r="S123" i="1"/>
  <c r="R12" i="1"/>
  <c r="R28" i="1"/>
  <c r="R44" i="1"/>
  <c r="R60" i="1"/>
  <c r="R76" i="1"/>
  <c r="R92" i="1"/>
  <c r="R108" i="1"/>
  <c r="R124" i="1"/>
  <c r="R140" i="1"/>
  <c r="R47" i="1"/>
  <c r="R95" i="1"/>
  <c r="R139" i="1"/>
  <c r="R21" i="1"/>
  <c r="R37" i="1"/>
  <c r="R53" i="1"/>
  <c r="R69" i="1"/>
  <c r="R85" i="1"/>
  <c r="R101" i="1"/>
  <c r="R133" i="1"/>
  <c r="R149" i="1"/>
  <c r="R131" i="1"/>
  <c r="R34" i="1"/>
  <c r="R66" i="1"/>
  <c r="R98" i="1"/>
  <c r="R146" i="1"/>
  <c r="R43" i="1"/>
  <c r="R135" i="1"/>
  <c r="Q32" i="1"/>
  <c r="Q64" i="1"/>
  <c r="Q96" i="1"/>
  <c r="Q128" i="1"/>
  <c r="Q145" i="1"/>
  <c r="Q21" i="1"/>
  <c r="Q53" i="1"/>
  <c r="Q85" i="1"/>
  <c r="Q117" i="1"/>
  <c r="Q139" i="1"/>
  <c r="Q54" i="1"/>
  <c r="Q86" i="1"/>
  <c r="Q118" i="1"/>
  <c r="Q150" i="1"/>
  <c r="Q43" i="1"/>
  <c r="Q115" i="1"/>
  <c r="Q83" i="1"/>
  <c r="Q19" i="1"/>
  <c r="Q87" i="1"/>
  <c r="Q107" i="1"/>
  <c r="AB97" i="1"/>
  <c r="Z80" i="1"/>
  <c r="Z35" i="1"/>
  <c r="Y9" i="1"/>
  <c r="Y94" i="1"/>
  <c r="X136" i="1"/>
  <c r="X22" i="1"/>
  <c r="X150" i="1"/>
  <c r="W44" i="1"/>
  <c r="W133" i="1"/>
  <c r="W25" i="1"/>
  <c r="W89" i="1"/>
  <c r="W95" i="1"/>
  <c r="W54" i="1"/>
  <c r="W118" i="1"/>
  <c r="W39" i="1"/>
  <c r="V32" i="1"/>
  <c r="V96" i="1"/>
  <c r="V115" i="1"/>
  <c r="V61" i="1"/>
  <c r="V125" i="1"/>
  <c r="V79" i="1"/>
  <c r="V46" i="1"/>
  <c r="V110" i="1"/>
  <c r="V59" i="1"/>
  <c r="U36" i="1"/>
  <c r="U100" i="1"/>
  <c r="U63" i="1"/>
  <c r="U41" i="1"/>
  <c r="U105" i="1"/>
  <c r="U111" i="1"/>
  <c r="U58" i="1"/>
  <c r="U90" i="1"/>
  <c r="U122" i="1"/>
  <c r="U11" i="1"/>
  <c r="U55" i="1"/>
  <c r="T8" i="1"/>
  <c r="T40" i="1"/>
  <c r="T72" i="1"/>
  <c r="T104" i="1"/>
  <c r="T136" i="1"/>
  <c r="T75" i="1"/>
  <c r="T13" i="1"/>
  <c r="T45" i="1"/>
  <c r="T77" i="1"/>
  <c r="T109" i="1"/>
  <c r="T141" i="1"/>
  <c r="T107" i="1"/>
  <c r="T14" i="1"/>
  <c r="T38" i="1"/>
  <c r="T58" i="1"/>
  <c r="T74" i="1"/>
  <c r="T90" i="1"/>
  <c r="T106" i="1"/>
  <c r="T122" i="1"/>
  <c r="T138" i="1"/>
  <c r="T11" i="1"/>
  <c r="T27" i="1"/>
  <c r="T67" i="1"/>
  <c r="T115" i="1"/>
  <c r="S12" i="1"/>
  <c r="S28" i="1"/>
  <c r="S44" i="1"/>
  <c r="S60" i="1"/>
  <c r="S76" i="1"/>
  <c r="S92" i="1"/>
  <c r="S108" i="1"/>
  <c r="S124" i="1"/>
  <c r="S140" i="1"/>
  <c r="S137" i="1"/>
  <c r="S71" i="1"/>
  <c r="S119" i="1"/>
  <c r="S13" i="1"/>
  <c r="S29" i="1"/>
  <c r="S45" i="1"/>
  <c r="S61" i="1"/>
  <c r="S77" i="1"/>
  <c r="S93" i="1"/>
  <c r="S109" i="1"/>
  <c r="S125" i="1"/>
  <c r="S47" i="1"/>
  <c r="S99" i="1"/>
  <c r="S139" i="1"/>
  <c r="S22" i="1"/>
  <c r="S38" i="1"/>
  <c r="S54" i="1"/>
  <c r="S70" i="1"/>
  <c r="S86" i="1"/>
  <c r="S102" i="1"/>
  <c r="S118" i="1"/>
  <c r="S134" i="1"/>
  <c r="S150" i="1"/>
  <c r="S23" i="1"/>
  <c r="S39" i="1"/>
  <c r="S79" i="1"/>
  <c r="S135" i="1"/>
  <c r="R16" i="1"/>
  <c r="R32" i="1"/>
  <c r="R48" i="1"/>
  <c r="R64" i="1"/>
  <c r="R80" i="1"/>
  <c r="R96" i="1"/>
  <c r="R112" i="1"/>
  <c r="R128" i="1"/>
  <c r="R144" i="1"/>
  <c r="R59" i="1"/>
  <c r="R107" i="1"/>
  <c r="R9" i="1"/>
  <c r="R25" i="1"/>
  <c r="R41" i="1"/>
  <c r="R57" i="1"/>
  <c r="R73" i="1"/>
  <c r="R89" i="1"/>
  <c r="R105" i="1"/>
  <c r="R121" i="1"/>
  <c r="R137" i="1"/>
  <c r="R39" i="1"/>
  <c r="R91" i="1"/>
  <c r="R143" i="1"/>
  <c r="R22" i="1"/>
  <c r="R38" i="1"/>
  <c r="R54" i="1"/>
  <c r="R70" i="1"/>
  <c r="R86" i="1"/>
  <c r="R102" i="1"/>
  <c r="R118" i="1"/>
  <c r="R134" i="1"/>
  <c r="R150" i="1"/>
  <c r="R23" i="1"/>
  <c r="R51" i="1"/>
  <c r="R99" i="1"/>
  <c r="R147" i="1"/>
  <c r="Q20" i="1"/>
  <c r="Q36" i="1"/>
  <c r="Q52" i="1"/>
  <c r="Q68" i="1"/>
  <c r="Q84" i="1"/>
  <c r="Q100" i="1"/>
  <c r="Q116" i="1"/>
  <c r="Q132" i="1"/>
  <c r="Q148" i="1"/>
  <c r="Q95" i="1"/>
  <c r="Q9" i="1"/>
  <c r="Q25" i="1"/>
  <c r="Q41" i="1"/>
  <c r="Q57" i="1"/>
  <c r="Q73" i="1"/>
  <c r="Q89" i="1"/>
  <c r="Q105" i="1"/>
  <c r="Q121" i="1"/>
  <c r="Q149" i="1"/>
  <c r="Q10" i="1"/>
  <c r="Q26" i="1"/>
  <c r="Q42" i="1"/>
  <c r="Q58" i="1"/>
  <c r="Q74" i="1"/>
  <c r="Q90" i="1"/>
  <c r="Q106" i="1"/>
  <c r="Q122" i="1"/>
  <c r="Q138" i="1"/>
  <c r="Q15" i="1"/>
  <c r="Q31" i="1"/>
  <c r="Q51" i="1"/>
  <c r="Q79" i="1"/>
  <c r="Q131" i="1"/>
  <c r="Q59" i="1"/>
  <c r="Q91" i="1"/>
  <c r="R20" i="1"/>
  <c r="R84" i="1"/>
  <c r="R116" i="1"/>
  <c r="R148" i="1"/>
  <c r="R119" i="1"/>
  <c r="R29" i="1"/>
  <c r="R45" i="1"/>
  <c r="R77" i="1"/>
  <c r="R109" i="1"/>
  <c r="R141" i="1"/>
  <c r="R103" i="1"/>
  <c r="R26" i="1"/>
  <c r="R58" i="1"/>
  <c r="R90" i="1"/>
  <c r="R122" i="1"/>
  <c r="R11" i="1"/>
  <c r="R27" i="1"/>
  <c r="R63" i="1"/>
  <c r="R111" i="1"/>
  <c r="Q8" i="1"/>
  <c r="Q24" i="1"/>
  <c r="Q40" i="1"/>
  <c r="Q56" i="1"/>
  <c r="Q72" i="1"/>
  <c r="Q88" i="1"/>
  <c r="Q104" i="1"/>
  <c r="Q120" i="1"/>
  <c r="Q136" i="1"/>
  <c r="Q133" i="1"/>
  <c r="Q111" i="1"/>
  <c r="Q13" i="1"/>
  <c r="Q29" i="1"/>
  <c r="Q45" i="1"/>
  <c r="Q61" i="1"/>
  <c r="Q77" i="1"/>
  <c r="Q93" i="1"/>
  <c r="Q109" i="1"/>
  <c r="Q125" i="1"/>
  <c r="Q99" i="1"/>
  <c r="Q14" i="1"/>
  <c r="Q30" i="1"/>
  <c r="Q46" i="1"/>
  <c r="Q62" i="1"/>
  <c r="Q78" i="1"/>
  <c r="Q94" i="1"/>
  <c r="Q110" i="1"/>
  <c r="Q126" i="1"/>
  <c r="Q35" i="1"/>
  <c r="Q147" i="1"/>
  <c r="AB134" i="1"/>
  <c r="Z83" i="1"/>
  <c r="Z143" i="1"/>
  <c r="Y73" i="1"/>
  <c r="Y15" i="1"/>
  <c r="X17" i="1"/>
  <c r="X54" i="1"/>
  <c r="X39" i="1"/>
  <c r="W76" i="1"/>
  <c r="W63" i="1"/>
  <c r="W41" i="1"/>
  <c r="W105" i="1"/>
  <c r="W143" i="1"/>
  <c r="W70" i="1"/>
  <c r="W134" i="1"/>
  <c r="W79" i="1"/>
  <c r="V48" i="1"/>
  <c r="V112" i="1"/>
  <c r="V13" i="1"/>
  <c r="V77" i="1"/>
  <c r="V141" i="1"/>
  <c r="V123" i="1"/>
  <c r="V62" i="1"/>
  <c r="V126" i="1"/>
  <c r="V95" i="1"/>
  <c r="U52" i="1"/>
  <c r="U116" i="1"/>
  <c r="U107" i="1"/>
  <c r="U57" i="1"/>
  <c r="U121" i="1"/>
  <c r="U10" i="1"/>
  <c r="U70" i="1"/>
  <c r="U102" i="1"/>
  <c r="U134" i="1"/>
  <c r="U23" i="1"/>
  <c r="U91" i="1"/>
  <c r="T20" i="1"/>
  <c r="T52" i="1"/>
  <c r="T84" i="1"/>
  <c r="T116" i="1"/>
  <c r="T148" i="1"/>
  <c r="T111" i="1"/>
  <c r="T25" i="1"/>
  <c r="T57" i="1"/>
  <c r="T89" i="1"/>
  <c r="T121" i="1"/>
  <c r="T47" i="1"/>
  <c r="T119" i="1"/>
  <c r="T22" i="1"/>
  <c r="T42" i="1"/>
  <c r="T62" i="1"/>
  <c r="T78" i="1"/>
  <c r="T94" i="1"/>
  <c r="T110" i="1"/>
  <c r="T126" i="1"/>
  <c r="T142" i="1"/>
  <c r="T15" i="1"/>
  <c r="T35" i="1"/>
  <c r="T79" i="1"/>
  <c r="T127" i="1"/>
  <c r="S16" i="1"/>
  <c r="S32" i="1"/>
  <c r="S48" i="1"/>
  <c r="S64" i="1"/>
  <c r="S80" i="1"/>
  <c r="S96" i="1"/>
  <c r="S112" i="1"/>
  <c r="S128" i="1"/>
  <c r="S144" i="1"/>
  <c r="S145" i="1"/>
  <c r="S83" i="1"/>
  <c r="S131" i="1"/>
  <c r="S17" i="1"/>
  <c r="S33" i="1"/>
  <c r="S49" i="1"/>
  <c r="S65" i="1"/>
  <c r="S81" i="1"/>
  <c r="S97" i="1"/>
  <c r="S113" i="1"/>
  <c r="S133" i="1"/>
  <c r="S63" i="1"/>
  <c r="S103" i="1"/>
  <c r="S10" i="1"/>
  <c r="S26" i="1"/>
  <c r="S42" i="1"/>
  <c r="S58" i="1"/>
  <c r="S74" i="1"/>
  <c r="S90" i="1"/>
  <c r="S106" i="1"/>
  <c r="S122" i="1"/>
  <c r="S138" i="1"/>
  <c r="S11" i="1"/>
  <c r="S27" i="1"/>
  <c r="S51" i="1"/>
  <c r="S91" i="1"/>
  <c r="S147" i="1"/>
  <c r="R36" i="1"/>
  <c r="R52" i="1"/>
  <c r="R68" i="1"/>
  <c r="R100" i="1"/>
  <c r="R132" i="1"/>
  <c r="R71" i="1"/>
  <c r="R13" i="1"/>
  <c r="R61" i="1"/>
  <c r="R93" i="1"/>
  <c r="R125" i="1"/>
  <c r="R55" i="1"/>
  <c r="R10" i="1"/>
  <c r="R42" i="1"/>
  <c r="R74" i="1"/>
  <c r="R106" i="1"/>
  <c r="R138" i="1"/>
</calcChain>
</file>

<file path=xl/sharedStrings.xml><?xml version="1.0" encoding="utf-8"?>
<sst xmlns="http://schemas.openxmlformats.org/spreadsheetml/2006/main" count="7171" uniqueCount="564">
  <si>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</si>
  <si>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</si>
  <si>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</si>
  <si>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</si>
  <si>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</si>
  <si>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</si>
  <si>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</si>
  <si>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</si>
  <si>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</si>
  <si>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</si>
  <si>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</si>
  <si>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</si>
  <si>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</si>
  <si>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</si>
  <si>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</si>
  <si>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</si>
  <si>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</si>
  <si>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</si>
  <si>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</si>
  <si>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</si>
  <si>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</si>
  <si>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</si>
  <si>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</si>
  <si>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</si>
  <si>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</si>
  <si>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</si>
  <si>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</si>
  <si>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</si>
  <si>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</si>
  <si>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</si>
  <si>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</si>
  <si>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</si>
  <si>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</si>
  <si>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</si>
  <si>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</si>
  <si>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</si>
  <si>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</si>
  <si>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</si>
  <si>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</si>
  <si>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</si>
  <si>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</si>
  <si>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</si>
  <si>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</si>
  <si>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</si>
  <si>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</si>
  <si>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</si>
  <si>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</si>
  <si>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</si>
  <si>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</si>
  <si>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</si>
  <si>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</si>
  <si>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</si>
  <si>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</si>
  <si>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</si>
  <si>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</si>
  <si>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</si>
  <si>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</si>
  <si>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</si>
  <si>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</si>
  <si>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</si>
  <si>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</si>
  <si>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</si>
  <si>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</si>
  <si>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</si>
  <si>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</si>
  <si>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</si>
  <si>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</si>
  <si>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</si>
  <si>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</si>
  <si>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</si>
  <si>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</si>
  <si>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</si>
  <si>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</si>
  <si>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</si>
  <si>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</si>
  <si>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</si>
  <si>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</si>
  <si>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</si>
  <si>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</si>
  <si>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</si>
  <si>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</si>
  <si>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</si>
  <si>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</si>
  <si>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</si>
  <si>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</si>
  <si>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</si>
  <si>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</si>
  <si>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</si>
  <si>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</si>
  <si>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</si>
  <si>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</si>
  <si>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</si>
  <si>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</si>
  <si>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</si>
  <si>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</si>
  <si>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</si>
  <si>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</si>
  <si>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</si>
  <si>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</si>
  <si>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</si>
  <si>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</si>
  <si>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</si>
  <si>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</si>
  <si>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</si>
  <si>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</si>
  <si>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</si>
  <si>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</si>
  <si>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</si>
  <si>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</si>
  <si>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</si>
  <si>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</si>
  <si>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</si>
  <si>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</si>
  <si>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</si>
  <si>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</si>
  <si>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</si>
  <si>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</si>
  <si>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</si>
  <si>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</si>
  <si>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</si>
  <si>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</si>
  <si>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</si>
  <si>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</si>
  <si>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</si>
  <si>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</si>
  <si>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</si>
  <si>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</si>
  <si>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</si>
  <si>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</si>
  <si>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</si>
  <si>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</si>
  <si>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</si>
  <si>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</si>
  <si>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</si>
  <si>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</si>
  <si>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</si>
  <si>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</si>
  <si>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</si>
  <si>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</si>
  <si>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</si>
  <si>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</si>
  <si>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</si>
  <si>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</si>
  <si>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</si>
  <si>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</si>
  <si>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</si>
  <si>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</si>
  <si>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</si>
  <si>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</si>
  <si>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</si>
  <si>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</si>
  <si>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</si>
  <si>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</si>
  <si>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</si>
  <si>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</si>
  <si>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</si>
  <si>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</si>
  <si>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</si>
  <si>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</si>
  <si>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</si>
  <si>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</si>
  <si>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</si>
  <si>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</si>
  <si>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</si>
  <si>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</si>
  <si>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</si>
  <si>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</si>
  <si>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</si>
  <si>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</si>
  <si>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</si>
  <si>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</si>
  <si>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</si>
  <si>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</si>
  <si>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</si>
  <si>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</si>
  <si>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</si>
  <si>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</si>
  <si>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</si>
  <si>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</si>
  <si>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</si>
  <si>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</si>
  <si>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</si>
  <si>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</si>
  <si>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</si>
  <si>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</si>
  <si>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</si>
  <si>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</si>
  <si>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</si>
  <si>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</si>
  <si>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</si>
  <si>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</si>
  <si>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</si>
  <si>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</si>
  <si>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</si>
  <si>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</si>
  <si>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</si>
  <si>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</si>
  <si>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</si>
  <si>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</si>
  <si>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</si>
  <si>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</si>
  <si>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</si>
  <si>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</si>
  <si>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</si>
  <si>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</si>
  <si>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</si>
  <si>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</si>
  <si>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</si>
  <si>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</si>
  <si>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</si>
  <si>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</si>
  <si>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</si>
  <si>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</si>
  <si>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</si>
  <si>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</si>
  <si>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</si>
  <si>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</si>
  <si>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</si>
  <si>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</si>
  <si>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</si>
  <si>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</si>
  <si>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</si>
  <si>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</si>
  <si>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</si>
  <si>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TESORERO (A)</t>
  </si>
  <si>
    <t>TESORERIA DE LA CIUDAD DE MEXICO</t>
  </si>
  <si>
    <t>JEFE (A) DE UNIDAD DEPARTAMENTAL "A"</t>
  </si>
  <si>
    <t>JEFATURA DE UNIDAD DEPARTAMENTAL DE SEGUIMIENTO DE AUDIENCIAS</t>
  </si>
  <si>
    <t>COORDINADOR (A) "B"</t>
  </si>
  <si>
    <t>COORDINACION DE CONTROL DE NORMATIVIDAD Y GESTION</t>
  </si>
  <si>
    <t>JEFATURA DE UNIDAD DEPARTAMENTAL DE ESTUDIOS FISCALES Y ADMINISTRATIVOS</t>
  </si>
  <si>
    <t>JEFATURA DE UNIDAD DEPARTAMENTAL DE PRESERVACION Y GESTION DOCUMENTAL DE LA OFICINA DEL TESORERO</t>
  </si>
  <si>
    <t>TECNICO (A) OPERADOR (A) -PR "C"</t>
  </si>
  <si>
    <t>TECNICO (A) OPERADOR (A) -PR "A"</t>
  </si>
  <si>
    <t>TECNICO (A) EN SISTEMAS-PR "C"</t>
  </si>
  <si>
    <t xml:space="preserve">ADMINISTRATIVO (A) ASIGNADO (A)-PR "A"  </t>
  </si>
  <si>
    <t>ADMINISTRATIVO (A) ESPECIALIZADO (A) "L"</t>
  </si>
  <si>
    <t>PROFESIONAL EN INFORMATICA</t>
  </si>
  <si>
    <t>COORD. DE SISTEMATIZACION ADMVA. "A"</t>
  </si>
  <si>
    <t>JEFE (A) DE SISTEMAS ADMINISTRATIVOS</t>
  </si>
  <si>
    <t>JEFE (A) DE OFNA DE DESARROLLO DE PROCESOS</t>
  </si>
  <si>
    <t>ANALISTA DE DESARROLLO DE PROCESO</t>
  </si>
  <si>
    <t>ADMINISTRATIVO (A) TECNICO (A) OPERACIONAL</t>
  </si>
  <si>
    <t>JEFE (A) DE OFICINA</t>
  </si>
  <si>
    <t>JEFE (A) DE SECCION DE SISTEMAS DE COMPUTO</t>
  </si>
  <si>
    <t>AUDITOR (A) ESPECIALIZADO (A)</t>
  </si>
  <si>
    <t>COORDINADOR (A) DE PROYECTOS</t>
  </si>
  <si>
    <t>AUDITOR (A) FISCAL "A"</t>
  </si>
  <si>
    <t>JEFE (A) DE OFICINA DE SISTEMAS DE COMPUTO</t>
  </si>
  <si>
    <t>JEFE (A) DE GRUPO DE SISTEMAS ELECTRONICOS</t>
  </si>
  <si>
    <t>AUXILIAR ADMINISTRATIVO (A)</t>
  </si>
  <si>
    <t>AUDITOR (A) FISCAL</t>
  </si>
  <si>
    <t>ANALISTA DE PROYECTOS</t>
  </si>
  <si>
    <t>ADMINISTRADOR (A) ESP.DE SISTEMAS OPERATIVOS</t>
  </si>
  <si>
    <t>ACTUARIO (A) FISCAL</t>
  </si>
  <si>
    <t>TECNICO (A) ADMINISTRATIVO (A) FINANZAS</t>
  </si>
  <si>
    <t>TECNICO (A) ANALISTA DE INFORMACION</t>
  </si>
  <si>
    <t>JEFE (A) DE SECC. DE ESPTAS. HACENDARIOS (AS)</t>
  </si>
  <si>
    <t>JEFE (A) DE DICTAMINADORES (AS)</t>
  </si>
  <si>
    <t>ANALISTA PROFESIONAL</t>
  </si>
  <si>
    <t>REVISOR (A) TECNICO (A)</t>
  </si>
  <si>
    <t>SUPERVISOR (A) ESPECIALIZADO (A)</t>
  </si>
  <si>
    <t>REVISOR (A) DE DOCUMENTOS BOVEDAS DE CREDITO</t>
  </si>
  <si>
    <t>JEFE (A) DE DIBUJANTES</t>
  </si>
  <si>
    <t>ANALISTA TECNICO (A)</t>
  </si>
  <si>
    <t>ADMINISTRATIVO (A) "A"-ESCALAFON DIGITAL</t>
  </si>
  <si>
    <t>DIBUJANTE</t>
  </si>
  <si>
    <t>TECNICO (A)</t>
  </si>
  <si>
    <t>AUXILIAR DE SERVICIOS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</si>
  <si>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</si>
  <si>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GERARDO ANTONIO</t>
  </si>
  <si>
    <t>GUTIERREZ</t>
  </si>
  <si>
    <t>AZCUE</t>
  </si>
  <si>
    <t>BRENDA DENNYS</t>
  </si>
  <si>
    <t>ACOSTA</t>
  </si>
  <si>
    <t>JORDAN</t>
  </si>
  <si>
    <t>LEONARDO DAMIAN</t>
  </si>
  <si>
    <t>CAZARES</t>
  </si>
  <si>
    <t>TREJO</t>
  </si>
  <si>
    <t>MARIA GUADALUPE</t>
  </si>
  <si>
    <t>BARRERA</t>
  </si>
  <si>
    <t>COLIN</t>
  </si>
  <si>
    <t>HUGO ENRIQUE</t>
  </si>
  <si>
    <t>AGUILAR</t>
  </si>
  <si>
    <t>HERRERA</t>
  </si>
  <si>
    <t>FLORES</t>
  </si>
  <si>
    <t>PALACIOS</t>
  </si>
  <si>
    <t>JORGE</t>
  </si>
  <si>
    <t>FUENTES</t>
  </si>
  <si>
    <t>VILLAVICENCIO</t>
  </si>
  <si>
    <t>ERNESTO</t>
  </si>
  <si>
    <t>GALVAN</t>
  </si>
  <si>
    <t>CHAVEZ</t>
  </si>
  <si>
    <t>ROSA MARIA</t>
  </si>
  <si>
    <t>GARCIA</t>
  </si>
  <si>
    <t>BECERRIL</t>
  </si>
  <si>
    <t>HECTOR AZUA</t>
  </si>
  <si>
    <t>MELO</t>
  </si>
  <si>
    <t>JESUS EDUARDO</t>
  </si>
  <si>
    <t>HERNANDEZ</t>
  </si>
  <si>
    <t>MARTINEZ</t>
  </si>
  <si>
    <t>ALICIA LUCIA</t>
  </si>
  <si>
    <t>FABELA</t>
  </si>
  <si>
    <t>MARCO ANTONIO</t>
  </si>
  <si>
    <t>PIÑA</t>
  </si>
  <si>
    <t>REYES</t>
  </si>
  <si>
    <t>MIGUEL ANGEL</t>
  </si>
  <si>
    <t>POPOCA</t>
  </si>
  <si>
    <t>ZAMORA</t>
  </si>
  <si>
    <t>VERONICA ARACELI</t>
  </si>
  <si>
    <t>RAMIREZ</t>
  </si>
  <si>
    <t>RIVERA</t>
  </si>
  <si>
    <t>TRUJILLO</t>
  </si>
  <si>
    <t>RODRIGO</t>
  </si>
  <si>
    <t>SIMON</t>
  </si>
  <si>
    <t>JOSE DANIEL</t>
  </si>
  <si>
    <t>VAZQUEZ</t>
  </si>
  <si>
    <t>DUARTE</t>
  </si>
  <si>
    <t>GUADALUPE</t>
  </si>
  <si>
    <t>VILLEDA</t>
  </si>
  <si>
    <t>JULIO</t>
  </si>
  <si>
    <t>ARENAS</t>
  </si>
  <si>
    <t>RUIZ</t>
  </si>
  <si>
    <t>JUAN ANTONIO</t>
  </si>
  <si>
    <t>BARRAGAN</t>
  </si>
  <si>
    <t>RODRIGUEZ</t>
  </si>
  <si>
    <t>CARLOS IVAN</t>
  </si>
  <si>
    <t>CABRERA</t>
  </si>
  <si>
    <t>MEJIA</t>
  </si>
  <si>
    <t>COSME DANIEL</t>
  </si>
  <si>
    <t>CAMACHO</t>
  </si>
  <si>
    <t>HUERTA</t>
  </si>
  <si>
    <t>MARIA OLIVIA</t>
  </si>
  <si>
    <t>CERON</t>
  </si>
  <si>
    <t>CARDENAS</t>
  </si>
  <si>
    <t>ITAN YAEL</t>
  </si>
  <si>
    <t>GONZALEZ</t>
  </si>
  <si>
    <t>CORNEJO</t>
  </si>
  <si>
    <t>JONATHAN ABRAHAM</t>
  </si>
  <si>
    <t>MANDUJANO</t>
  </si>
  <si>
    <t>ROMERO</t>
  </si>
  <si>
    <t>DANIEL</t>
  </si>
  <si>
    <t>MORALES</t>
  </si>
  <si>
    <t>VAYLON</t>
  </si>
  <si>
    <t>EDUARDO</t>
  </si>
  <si>
    <t>MORIN</t>
  </si>
  <si>
    <t>PEREZ</t>
  </si>
  <si>
    <t>REY DAVID</t>
  </si>
  <si>
    <t>SANCHEZ</t>
  </si>
  <si>
    <t>RODOLFO</t>
  </si>
  <si>
    <t>MARIA FERNANDA</t>
  </si>
  <si>
    <t>VALDERRAMA</t>
  </si>
  <si>
    <t>CARLOS CHARBEL</t>
  </si>
  <si>
    <t>CADENA</t>
  </si>
  <si>
    <t>NORMA</t>
  </si>
  <si>
    <t>CASARREAL</t>
  </si>
  <si>
    <t>PERDOMO</t>
  </si>
  <si>
    <t>LUIS ALFREDO</t>
  </si>
  <si>
    <t>MARIO ANTONIO</t>
  </si>
  <si>
    <t>GLORIA AMPARO</t>
  </si>
  <si>
    <t>JIMENEZ</t>
  </si>
  <si>
    <t>YOBANA</t>
  </si>
  <si>
    <t>LUNA</t>
  </si>
  <si>
    <t>ESPINO</t>
  </si>
  <si>
    <t>NALLELY</t>
  </si>
  <si>
    <t>MALAGON</t>
  </si>
  <si>
    <t>SUAREZ</t>
  </si>
  <si>
    <t>ESMERALDA</t>
  </si>
  <si>
    <t>ESQUIVEL</t>
  </si>
  <si>
    <t>ERICK</t>
  </si>
  <si>
    <t>DOMINGUEZ</t>
  </si>
  <si>
    <t>ISMAEL</t>
  </si>
  <si>
    <t>CRISTIAN</t>
  </si>
  <si>
    <t>VIDAL</t>
  </si>
  <si>
    <t>JUAN CARLOS</t>
  </si>
  <si>
    <t>MAURO</t>
  </si>
  <si>
    <t>ARTURO ANGEL</t>
  </si>
  <si>
    <t>VALENCIA</t>
  </si>
  <si>
    <t>YESCAS</t>
  </si>
  <si>
    <t>PARIS YAIR</t>
  </si>
  <si>
    <t>SALMERON</t>
  </si>
  <si>
    <t>CARPIO</t>
  </si>
  <si>
    <t>TOVAR</t>
  </si>
  <si>
    <t>ADRIANA</t>
  </si>
  <si>
    <t>CRUZ</t>
  </si>
  <si>
    <t>SALINAS</t>
  </si>
  <si>
    <t>DIAZ</t>
  </si>
  <si>
    <t>ARIADNA MARIA CRISTINA</t>
  </si>
  <si>
    <t>SANTIN</t>
  </si>
  <si>
    <t>TERESITA</t>
  </si>
  <si>
    <t>GOVEA</t>
  </si>
  <si>
    <t>CARLOS</t>
  </si>
  <si>
    <t>ULLOA</t>
  </si>
  <si>
    <t>CINTHYA</t>
  </si>
  <si>
    <t>CASTAÑEDA</t>
  </si>
  <si>
    <t>ARAGON</t>
  </si>
  <si>
    <t>AXEL</t>
  </si>
  <si>
    <t>GARAY</t>
  </si>
  <si>
    <t>SANDRA ELIZABET</t>
  </si>
  <si>
    <t>SUSANA</t>
  </si>
  <si>
    <t>MARIA</t>
  </si>
  <si>
    <t>ILLESCAS</t>
  </si>
  <si>
    <t>ZARAGOZA</t>
  </si>
  <si>
    <t>ELIZABET</t>
  </si>
  <si>
    <t>LEYVA</t>
  </si>
  <si>
    <t>CASTELLANOS</t>
  </si>
  <si>
    <t>ANDREA SHAKTI</t>
  </si>
  <si>
    <t>NAVARRO</t>
  </si>
  <si>
    <t>IBAÑEZ</t>
  </si>
  <si>
    <t>KARIME LIZETH</t>
  </si>
  <si>
    <t>SAMANO</t>
  </si>
  <si>
    <t>MARCOS</t>
  </si>
  <si>
    <t>VICTORIA</t>
  </si>
  <si>
    <t>CASADO</t>
  </si>
  <si>
    <t>ANDRES ROBERTO YUSETH</t>
  </si>
  <si>
    <t>ALVAREZ</t>
  </si>
  <si>
    <t>ROMO</t>
  </si>
  <si>
    <t>JAVIER</t>
  </si>
  <si>
    <t>ARELLANO</t>
  </si>
  <si>
    <t>GARDUÑO</t>
  </si>
  <si>
    <t>JESUS ALONSO</t>
  </si>
  <si>
    <t>AVILA</t>
  </si>
  <si>
    <t>ALEJANDRA</t>
  </si>
  <si>
    <t>BRIONES</t>
  </si>
  <si>
    <t>MARIA TERESA EDITH</t>
  </si>
  <si>
    <t>CASTILLO</t>
  </si>
  <si>
    <t>ANGELICA YAZMIN</t>
  </si>
  <si>
    <t>CHIRINO</t>
  </si>
  <si>
    <t>ESPINOZA</t>
  </si>
  <si>
    <t>PEDRO RICARDO</t>
  </si>
  <si>
    <t>JESUS ALEXIS</t>
  </si>
  <si>
    <t>LOPEZ</t>
  </si>
  <si>
    <t>ESTRADA</t>
  </si>
  <si>
    <t>YOLANDA GABRIELA</t>
  </si>
  <si>
    <t>LEZAMA</t>
  </si>
  <si>
    <t>ALFREDO</t>
  </si>
  <si>
    <t>MARES</t>
  </si>
  <si>
    <t>ADRIANA ANGELICA</t>
  </si>
  <si>
    <t>PARRA</t>
  </si>
  <si>
    <t>SALGADO</t>
  </si>
  <si>
    <t>CARLOS ALBERTO</t>
  </si>
  <si>
    <t>AMAYA</t>
  </si>
  <si>
    <t>RAUL</t>
  </si>
  <si>
    <t>VICTOR HUGO</t>
  </si>
  <si>
    <t>MOLINA</t>
  </si>
  <si>
    <t>ABRIL</t>
  </si>
  <si>
    <t>ZAVALA</t>
  </si>
  <si>
    <t>PERALTA</t>
  </si>
  <si>
    <t>GUILLERMO RODRIGO</t>
  </si>
  <si>
    <t>CARIO</t>
  </si>
  <si>
    <t>MENDOZA</t>
  </si>
  <si>
    <t>LUIS ENRIQUE</t>
  </si>
  <si>
    <t>PRISCILA SHANTAL</t>
  </si>
  <si>
    <t>MEDRANO</t>
  </si>
  <si>
    <t>CAMPUZANO</t>
  </si>
  <si>
    <t>SELENE</t>
  </si>
  <si>
    <t>SANABRIA</t>
  </si>
  <si>
    <t>VALDESPINO</t>
  </si>
  <si>
    <t>ANA JIMENA</t>
  </si>
  <si>
    <t>MIRIAM</t>
  </si>
  <si>
    <t>REYNA KARINA</t>
  </si>
  <si>
    <t>VEGA</t>
  </si>
  <si>
    <t>ENY</t>
  </si>
  <si>
    <t>ZAPIEN</t>
  </si>
  <si>
    <t>BOBADILLA</t>
  </si>
  <si>
    <t>EMMANUEL</t>
  </si>
  <si>
    <t>KAREN</t>
  </si>
  <si>
    <t>ARIADNA LIZETTE</t>
  </si>
  <si>
    <t>VERA</t>
  </si>
  <si>
    <t>JULIO RAFAEL</t>
  </si>
  <si>
    <t>BOYZO</t>
  </si>
  <si>
    <t>BALLESTEROS</t>
  </si>
  <si>
    <t>VERONICA</t>
  </si>
  <si>
    <t>GALLARDO</t>
  </si>
  <si>
    <t>CLAUDIA BERENICE</t>
  </si>
  <si>
    <t>GUERRERO</t>
  </si>
  <si>
    <t>VLADIMIR ALBERTO</t>
  </si>
  <si>
    <t>BRAVO</t>
  </si>
  <si>
    <t>MAYEN</t>
  </si>
  <si>
    <t>YAZMIN OFELIA</t>
  </si>
  <si>
    <t>ANABEL</t>
  </si>
  <si>
    <t>PUEBLA</t>
  </si>
  <si>
    <t>WENCESLAO</t>
  </si>
  <si>
    <t>MORA</t>
  </si>
  <si>
    <t>ALEJANDRO</t>
  </si>
  <si>
    <t>HIDALGO</t>
  </si>
  <si>
    <t>OSCAR</t>
  </si>
  <si>
    <t>ARREDONDO</t>
  </si>
  <si>
    <t>OSORIO</t>
  </si>
  <si>
    <t>BERNAL</t>
  </si>
  <si>
    <t>GALLEGOS</t>
  </si>
  <si>
    <t>PEDRAZA</t>
  </si>
  <si>
    <t>MAYUMI</t>
  </si>
  <si>
    <t>ZUMAYA</t>
  </si>
  <si>
    <t>URIBE</t>
  </si>
  <si>
    <t>ELISA</t>
  </si>
  <si>
    <t>GERARDO URIEL</t>
  </si>
  <si>
    <t>MARISOL</t>
  </si>
  <si>
    <t>ANA CECILIA</t>
  </si>
  <si>
    <t>MIGUEL ALFREDO</t>
  </si>
  <si>
    <t>MARIA DOLORES</t>
  </si>
  <si>
    <t>BLANCA MARCELA</t>
  </si>
  <si>
    <t>CARRILLO</t>
  </si>
  <si>
    <t>DANIEL ISAAC</t>
  </si>
  <si>
    <t>LOZANO</t>
  </si>
  <si>
    <t>ZENAIDA</t>
  </si>
  <si>
    <t>JOSE LUIS</t>
  </si>
  <si>
    <t>JESSICA MARLEN</t>
  </si>
  <si>
    <t>JOHANA</t>
  </si>
  <si>
    <t>SANTILLAN</t>
  </si>
  <si>
    <t>REBECA</t>
  </si>
  <si>
    <t>JAIME ALFONSO</t>
  </si>
  <si>
    <t>CLAUDIA IVETTE</t>
  </si>
  <si>
    <t>MARIA DE LOS ANGELES</t>
  </si>
  <si>
    <t>MANUEL ENRIQUE</t>
  </si>
  <si>
    <t>JUAREZ</t>
  </si>
  <si>
    <t>EDGAR HERIBERTO</t>
  </si>
  <si>
    <t>JOSE ANTONIO</t>
  </si>
  <si>
    <t>MUÑIZ</t>
  </si>
  <si>
    <t>SILVIA</t>
  </si>
  <si>
    <t>MANUEL ALEJANDRO</t>
  </si>
  <si>
    <t>NICOLAS</t>
  </si>
  <si>
    <t>RICARDO</t>
  </si>
  <si>
    <t>JUAN PABLO</t>
  </si>
  <si>
    <t>VALVERDE</t>
  </si>
  <si>
    <t>JUAN FRANCISCO</t>
  </si>
  <si>
    <t>ESCALONA</t>
  </si>
  <si>
    <t>OSWALDO RAFAEL</t>
  </si>
  <si>
    <t>YESENIA</t>
  </si>
  <si>
    <t>JAZMIN</t>
  </si>
  <si>
    <t>CID</t>
  </si>
  <si>
    <t>DE LA O</t>
  </si>
  <si>
    <t>MONTIEL</t>
  </si>
  <si>
    <t>GEORGINA</t>
  </si>
  <si>
    <t>TOHORTON</t>
  </si>
  <si>
    <t>MONTES DE OCA</t>
  </si>
  <si>
    <t>ALBERTO</t>
  </si>
  <si>
    <t>MARIA TERESA</t>
  </si>
  <si>
    <t>CASTRO</t>
  </si>
  <si>
    <t>DIANA</t>
  </si>
  <si>
    <t>GENARO GUILLERMO</t>
  </si>
  <si>
    <t>EUFRACIO</t>
  </si>
  <si>
    <t>YANHELLI GUADALUPE</t>
  </si>
  <si>
    <t>LUCERO MAYTE</t>
  </si>
  <si>
    <t>ARTURO OMAR</t>
  </si>
  <si>
    <t>RUBI</t>
  </si>
  <si>
    <t>AGUAYO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</si>
  <si>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</si>
  <si>
    <t>MORENO</t>
  </si>
  <si>
    <t>SALAZAR</t>
  </si>
  <si>
    <t>GALICIA</t>
  </si>
  <si>
    <t>PAULA</t>
  </si>
  <si>
    <t>ALBA</t>
  </si>
  <si>
    <t>CANO</t>
  </si>
  <si>
    <t>AGUILERA</t>
  </si>
  <si>
    <t>OROCIO</t>
  </si>
  <si>
    <t>ROJAS</t>
  </si>
  <si>
    <t>QUINTANA</t>
  </si>
  <si>
    <t>PUGA</t>
  </si>
  <si>
    <t>CORRO</t>
  </si>
  <si>
    <t>MONDRAGON</t>
  </si>
  <si>
    <t>BELLO</t>
  </si>
  <si>
    <t>PATIÑO</t>
  </si>
  <si>
    <t>ALMENDARIZ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</si>
</sst>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0"/>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47</v>
      </c>
      <c r="F8" s="3" t="s">
        <v>224</v>
      </c>
      <c r="G8" s="3" t="s">
        <v>225</v>
      </c>
      <c r="H8" s="3" t="s">
        <v>225</v>
      </c>
      <c r="I8" s="3" t="s">
        <v>270</v>
      </c>
      <c r="J8" s="3" t="s">
        <v>271</v>
      </c>
      <c r="K8" s="3" t="s">
        <v>272</v>
      </c>
      <c r="L8" s="3" t="s">
        <v>91</v>
      </c>
      <c r="M8" s="3">
        <v>104740</v>
      </c>
      <c r="N8" t="s">
        <v>212</v>
      </c>
      <c r="O8" s="3">
        <v>76816.659999999989</v>
      </c>
      <c r="P8" t="s">
        <v>212</v>
      </c>
      <c r="Q8" s="7" t="str">
        <f ca="1">HYPERLINK("#"&amp;CELL("direccion",Tabla_471065!A4),"1")</f>
        <v>1</v>
      </c>
      <c r="R8" s="7" t="str">
        <f ca="1">HYPERLINK("#"&amp;CELL("direccion",Tabla_471039!A4),"1")</f>
        <v>1</v>
      </c>
      <c r="S8" s="7" t="str">
        <f ca="1">HYPERLINK("#"&amp;CELL("direccion",Tabla_471067!A4),"1")</f>
        <v>1</v>
      </c>
      <c r="T8" s="7" t="str">
        <f ca="1">HYPERLINK("#"&amp;CELL("direccion",Tabla_471023!A4),"1")</f>
        <v>1</v>
      </c>
      <c r="U8" s="7" t="str">
        <f ca="1">HYPERLINK("#"&amp;CELL("direccion",Tabla_471047!A4),"1")</f>
        <v>1</v>
      </c>
      <c r="V8" s="7" t="str">
        <f ca="1">HYPERLINK("#"&amp;CELL("direccion",Tabla_471030!A4),"1")</f>
        <v>1</v>
      </c>
      <c r="W8" s="7" t="str">
        <f ca="1">HYPERLINK("#"&amp;CELL("direccion",Tabla_471041!A4),"1")</f>
        <v>1</v>
      </c>
      <c r="X8" s="7" t="str">
        <f ca="1">HYPERLINK("#"&amp;CELL("direccion",Tabla_471031!A4),"1")</f>
        <v>1</v>
      </c>
      <c r="Y8" s="7" t="str">
        <f ca="1">HYPERLINK("#"&amp;CELL("direccion",Tabla_471032!A4),"1")</f>
        <v>1</v>
      </c>
      <c r="Z8" s="7" t="str">
        <f ca="1">HYPERLINK("#"&amp;CELL("direccion",Tabla_471059!A4),"1")</f>
        <v>1</v>
      </c>
      <c r="AA8" s="7" t="str">
        <f ca="1">HYPERLINK("#"&amp;CELL("direccion",Tabla_471071!A4),"1")</f>
        <v>1</v>
      </c>
      <c r="AB8" s="7" t="str">
        <f ca="1">HYPERLINK("#"&amp;CELL("direccion",Tabla_471062!A4),"1")</f>
        <v>1</v>
      </c>
      <c r="AC8" s="7" t="str">
        <f ca="1">HYPERLINK("#"&amp;CELL("direccion",Tabla_471074!A4),"1")</f>
        <v>1</v>
      </c>
      <c r="AD8" t="s">
        <v>213</v>
      </c>
      <c r="AE8" s="4">
        <v>45838</v>
      </c>
    </row>
    <row r="9" spans="1:32" x14ac:dyDescent="0.25">
      <c r="A9" s="3">
        <v>2025</v>
      </c>
      <c r="B9" s="4">
        <v>45748</v>
      </c>
      <c r="C9" s="4">
        <v>45838</v>
      </c>
      <c r="D9" s="3" t="s">
        <v>84</v>
      </c>
      <c r="E9" s="3">
        <v>25</v>
      </c>
      <c r="F9" s="3" t="s">
        <v>226</v>
      </c>
      <c r="G9" s="3" t="s">
        <v>227</v>
      </c>
      <c r="H9" s="3" t="s">
        <v>225</v>
      </c>
      <c r="I9" s="3" t="s">
        <v>273</v>
      </c>
      <c r="J9" s="3" t="s">
        <v>274</v>
      </c>
      <c r="K9" s="3" t="s">
        <v>275</v>
      </c>
      <c r="L9" s="3" t="s">
        <v>92</v>
      </c>
      <c r="M9" s="3">
        <v>24672</v>
      </c>
      <c r="N9" s="3" t="s">
        <v>212</v>
      </c>
      <c r="O9" s="3">
        <v>20384.75</v>
      </c>
      <c r="P9" s="3" t="s">
        <v>212</v>
      </c>
      <c r="Q9" s="7" t="str">
        <f ca="1">HYPERLINK("#"&amp;CELL("direccion",Tabla_471065!A5),"2")</f>
        <v>2</v>
      </c>
      <c r="R9" s="7" t="str">
        <f ca="1">HYPERLINK("#"&amp;CELL("direccion",Tabla_471039!A5),"2")</f>
        <v>2</v>
      </c>
      <c r="S9" s="7" t="str">
        <f ca="1">HYPERLINK("#"&amp;CELL("direccion",Tabla_471067!A5),"2")</f>
        <v>2</v>
      </c>
      <c r="T9" s="7" t="str">
        <f ca="1">HYPERLINK("#"&amp;CELL("direccion",Tabla_471023!A5),"2")</f>
        <v>2</v>
      </c>
      <c r="U9" s="7" t="str">
        <f ca="1">HYPERLINK("#"&amp;CELL("direccion",Tabla_471047!A5),"2")</f>
        <v>2</v>
      </c>
      <c r="V9" s="7" t="str">
        <f ca="1">HYPERLINK("#"&amp;CELL("direccion",Tabla_471030!A5),"2")</f>
        <v>2</v>
      </c>
      <c r="W9" s="7" t="str">
        <f ca="1">HYPERLINK("#"&amp;CELL("direccion",Tabla_471041!A5),"2")</f>
        <v>2</v>
      </c>
      <c r="X9" s="7" t="str">
        <f ca="1">HYPERLINK("#"&amp;CELL("direccion",Tabla_471031!A5),"2")</f>
        <v>2</v>
      </c>
      <c r="Y9" s="7" t="str">
        <f ca="1">HYPERLINK("#"&amp;CELL("direccion",Tabla_471032!A5),"2")</f>
        <v>2</v>
      </c>
      <c r="Z9" s="7" t="str">
        <f ca="1">HYPERLINK("#"&amp;CELL("direccion",Tabla_471059!A5),"2")</f>
        <v>2</v>
      </c>
      <c r="AA9" s="7" t="str">
        <f ca="1">HYPERLINK("#"&amp;CELL("direccion",Tabla_471071!A5),"2")</f>
        <v>2</v>
      </c>
      <c r="AB9" s="7" t="str">
        <f ca="1">HYPERLINK("#"&amp;CELL("direccion",Tabla_471062!A5),"2")</f>
        <v>2</v>
      </c>
      <c r="AC9" s="7" t="str">
        <f ca="1">HYPERLINK("#"&amp;CELL("direccion",Tabla_471074!A5),"2")</f>
        <v>2</v>
      </c>
      <c r="AD9" s="3" t="s">
        <v>213</v>
      </c>
      <c r="AE9" s="4">
        <v>45838</v>
      </c>
    </row>
    <row r="10" spans="1:32" x14ac:dyDescent="0.25">
      <c r="A10" s="3">
        <v>2025</v>
      </c>
      <c r="B10" s="4">
        <v>45748</v>
      </c>
      <c r="C10" s="4">
        <v>45838</v>
      </c>
      <c r="D10" s="3" t="s">
        <v>84</v>
      </c>
      <c r="E10" s="3">
        <v>34</v>
      </c>
      <c r="F10" s="3" t="s">
        <v>228</v>
      </c>
      <c r="G10" s="3" t="s">
        <v>229</v>
      </c>
      <c r="H10" s="3" t="s">
        <v>225</v>
      </c>
      <c r="I10" s="3" t="s">
        <v>276</v>
      </c>
      <c r="J10" s="3" t="s">
        <v>277</v>
      </c>
      <c r="K10" s="3" t="s">
        <v>278</v>
      </c>
      <c r="L10" s="3" t="s">
        <v>91</v>
      </c>
      <c r="M10" s="3">
        <v>46576</v>
      </c>
      <c r="N10" s="3" t="s">
        <v>212</v>
      </c>
      <c r="O10" s="3">
        <v>37071</v>
      </c>
      <c r="P10" s="3" t="s">
        <v>212</v>
      </c>
      <c r="Q10" s="7" t="str">
        <f ca="1">HYPERLINK("#"&amp;CELL("direccion",Tabla_471065!A6),"3")</f>
        <v>3</v>
      </c>
      <c r="R10" s="7" t="str">
        <f ca="1">HYPERLINK("#"&amp;CELL("direccion",Tabla_471039!A6),"3")</f>
        <v>3</v>
      </c>
      <c r="S10" s="7" t="str">
        <f ca="1">HYPERLINK("#"&amp;CELL("direccion",Tabla_471067!A6),"3")</f>
        <v>3</v>
      </c>
      <c r="T10" s="7" t="str">
        <f ca="1">HYPERLINK("#"&amp;CELL("direccion",Tabla_471023!A6),"3")</f>
        <v>3</v>
      </c>
      <c r="U10" s="7" t="str">
        <f ca="1">HYPERLINK("#"&amp;CELL("direccion",Tabla_471047!A6),"3")</f>
        <v>3</v>
      </c>
      <c r="V10" s="7" t="str">
        <f ca="1">HYPERLINK("#"&amp;CELL("direccion",Tabla_471030!A6),"3")</f>
        <v>3</v>
      </c>
      <c r="W10" s="7" t="str">
        <f ca="1">HYPERLINK("#"&amp;CELL("direccion",Tabla_471041!A6),"3")</f>
        <v>3</v>
      </c>
      <c r="X10" s="7" t="str">
        <f ca="1">HYPERLINK("#"&amp;CELL("direccion",Tabla_471031!A6),"3")</f>
        <v>3</v>
      </c>
      <c r="Y10" s="7" t="str">
        <f ca="1">HYPERLINK("#"&amp;CELL("direccion",Tabla_471032!A6),"3")</f>
        <v>3</v>
      </c>
      <c r="Z10" s="7" t="str">
        <f ca="1">HYPERLINK("#"&amp;CELL("direccion",Tabla_471059!A6),"3")</f>
        <v>3</v>
      </c>
      <c r="AA10" s="7" t="str">
        <f ca="1">HYPERLINK("#"&amp;CELL("direccion",Tabla_471071!A6),"3")</f>
        <v>3</v>
      </c>
      <c r="AB10" s="7" t="str">
        <f ca="1">HYPERLINK("#"&amp;CELL("direccion",Tabla_471062!A6),"3")</f>
        <v>3</v>
      </c>
      <c r="AC10" s="7" t="str">
        <f ca="1">HYPERLINK("#"&amp;CELL("direccion",Tabla_471074!A6),"3")</f>
        <v>3</v>
      </c>
      <c r="AD10" s="3" t="s">
        <v>213</v>
      </c>
      <c r="AE10" s="4">
        <v>45838</v>
      </c>
    </row>
    <row r="11" spans="1:32" x14ac:dyDescent="0.25">
      <c r="A11" s="3">
        <v>2025</v>
      </c>
      <c r="B11" s="4">
        <v>45748</v>
      </c>
      <c r="C11" s="4">
        <v>45838</v>
      </c>
      <c r="D11" s="3" t="s">
        <v>84</v>
      </c>
      <c r="E11" s="3">
        <v>25</v>
      </c>
      <c r="F11" s="3" t="s">
        <v>226</v>
      </c>
      <c r="G11" s="3" t="s">
        <v>230</v>
      </c>
      <c r="H11" s="3" t="s">
        <v>225</v>
      </c>
      <c r="I11" s="3" t="s">
        <v>279</v>
      </c>
      <c r="J11" s="3" t="s">
        <v>280</v>
      </c>
      <c r="K11" s="3" t="s">
        <v>281</v>
      </c>
      <c r="L11" s="3" t="s">
        <v>92</v>
      </c>
      <c r="M11" s="3">
        <v>24672</v>
      </c>
      <c r="N11" s="3" t="s">
        <v>212</v>
      </c>
      <c r="O11" s="3">
        <v>20384.75</v>
      </c>
      <c r="P11" s="3" t="s">
        <v>212</v>
      </c>
      <c r="Q11" s="7" t="str">
        <f ca="1">HYPERLINK("#"&amp;CELL("direccion",Tabla_471065!A7),"4")</f>
        <v>4</v>
      </c>
      <c r="R11" s="7" t="str">
        <f ca="1">HYPERLINK("#"&amp;CELL("direccion",Tabla_471039!A7),"4")</f>
        <v>4</v>
      </c>
      <c r="S11" s="7" t="str">
        <f ca="1">HYPERLINK("#"&amp;CELL("direccion",Tabla_471067!A7),"4")</f>
        <v>4</v>
      </c>
      <c r="T11" s="7" t="str">
        <f ca="1">HYPERLINK("#"&amp;CELL("direccion",Tabla_471023!A7),"4")</f>
        <v>4</v>
      </c>
      <c r="U11" s="7" t="str">
        <f ca="1">HYPERLINK("#"&amp;CELL("direccion",Tabla_471047!A7),"4")</f>
        <v>4</v>
      </c>
      <c r="V11" s="7" t="str">
        <f ca="1">HYPERLINK("#"&amp;CELL("direccion",Tabla_471030!A7),"4")</f>
        <v>4</v>
      </c>
      <c r="W11" s="7" t="str">
        <f ca="1">HYPERLINK("#"&amp;CELL("direccion",Tabla_471041!A7),"4")</f>
        <v>4</v>
      </c>
      <c r="X11" s="7" t="str">
        <f ca="1">HYPERLINK("#"&amp;CELL("direccion",Tabla_471031!A7),"4")</f>
        <v>4</v>
      </c>
      <c r="Y11" s="7" t="str">
        <f ca="1">HYPERLINK("#"&amp;CELL("direccion",Tabla_471032!A7),"4")</f>
        <v>4</v>
      </c>
      <c r="Z11" s="7" t="str">
        <f ca="1">HYPERLINK("#"&amp;CELL("direccion",Tabla_471059!A7),"4")</f>
        <v>4</v>
      </c>
      <c r="AA11" s="7" t="str">
        <f ca="1">HYPERLINK("#"&amp;CELL("direccion",Tabla_471071!A7),"4")</f>
        <v>4</v>
      </c>
      <c r="AB11" s="7" t="str">
        <f ca="1">HYPERLINK("#"&amp;CELL("direccion",Tabla_471062!A7),"4")</f>
        <v>4</v>
      </c>
      <c r="AC11" s="7" t="str">
        <f ca="1">HYPERLINK("#"&amp;CELL("direccion",Tabla_471074!A7),"4")</f>
        <v>4</v>
      </c>
      <c r="AD11" s="3" t="s">
        <v>213</v>
      </c>
      <c r="AE11" s="4">
        <v>45838</v>
      </c>
    </row>
    <row r="12" spans="1:32" x14ac:dyDescent="0.25">
      <c r="A12" s="3">
        <v>2025</v>
      </c>
      <c r="B12" s="4">
        <v>45748</v>
      </c>
      <c r="C12" s="4">
        <v>45838</v>
      </c>
      <c r="D12" s="3" t="s">
        <v>84</v>
      </c>
      <c r="E12" s="3">
        <v>25</v>
      </c>
      <c r="F12" s="3" t="s">
        <v>226</v>
      </c>
      <c r="G12" s="3" t="s">
        <v>231</v>
      </c>
      <c r="H12" s="3" t="s">
        <v>225</v>
      </c>
      <c r="I12" s="3" t="s">
        <v>282</v>
      </c>
      <c r="J12" s="3" t="s">
        <v>283</v>
      </c>
      <c r="K12" s="3" t="s">
        <v>284</v>
      </c>
      <c r="L12" s="3" t="s">
        <v>91</v>
      </c>
      <c r="M12" s="3">
        <v>24672</v>
      </c>
      <c r="N12" s="3" t="s">
        <v>212</v>
      </c>
      <c r="O12" s="3">
        <v>20384.75</v>
      </c>
      <c r="P12" s="3" t="s">
        <v>212</v>
      </c>
      <c r="Q12" s="7" t="str">
        <f ca="1">HYPERLINK("#"&amp;CELL("direccion",Tabla_471065!A8),"5")</f>
        <v>5</v>
      </c>
      <c r="R12" s="7" t="str">
        <f ca="1">HYPERLINK("#"&amp;CELL("direccion",Tabla_471039!A8),"5")</f>
        <v>5</v>
      </c>
      <c r="S12" s="7" t="str">
        <f ca="1">HYPERLINK("#"&amp;CELL("direccion",Tabla_471067!A8),"5")</f>
        <v>5</v>
      </c>
      <c r="T12" s="7" t="str">
        <f ca="1">HYPERLINK("#"&amp;CELL("direccion",Tabla_471023!A8),"5")</f>
        <v>5</v>
      </c>
      <c r="U12" s="7" t="str">
        <f ca="1">HYPERLINK("#"&amp;CELL("direccion",Tabla_471047!A8),"5")</f>
        <v>5</v>
      </c>
      <c r="V12" s="7" t="str">
        <f ca="1">HYPERLINK("#"&amp;CELL("direccion",Tabla_471030!A8),"5")</f>
        <v>5</v>
      </c>
      <c r="W12" s="7" t="str">
        <f ca="1">HYPERLINK("#"&amp;CELL("direccion",Tabla_471041!A8),"5")</f>
        <v>5</v>
      </c>
      <c r="X12" s="7" t="str">
        <f ca="1">HYPERLINK("#"&amp;CELL("direccion",Tabla_471031!A8),"5")</f>
        <v>5</v>
      </c>
      <c r="Y12" s="7" t="str">
        <f ca="1">HYPERLINK("#"&amp;CELL("direccion",Tabla_471032!A8),"5")</f>
        <v>5</v>
      </c>
      <c r="Z12" s="7" t="str">
        <f ca="1">HYPERLINK("#"&amp;CELL("direccion",Tabla_471059!A8),"5")</f>
        <v>5</v>
      </c>
      <c r="AA12" s="7" t="str">
        <f ca="1">HYPERLINK("#"&amp;CELL("direccion",Tabla_471071!A8),"5")</f>
        <v>5</v>
      </c>
      <c r="AB12" s="7" t="str">
        <f ca="1">HYPERLINK("#"&amp;CELL("direccion",Tabla_471062!A8),"5")</f>
        <v>5</v>
      </c>
      <c r="AC12" s="7" t="str">
        <f ca="1">HYPERLINK("#"&amp;CELL("direccion",Tabla_471074!A8),"5")</f>
        <v>5</v>
      </c>
      <c r="AD12" s="3" t="s">
        <v>213</v>
      </c>
      <c r="AE12" s="4">
        <v>45838</v>
      </c>
    </row>
    <row r="13" spans="1:32" x14ac:dyDescent="0.25">
      <c r="A13" s="3">
        <v>2025</v>
      </c>
      <c r="B13" s="4">
        <v>45748</v>
      </c>
      <c r="C13" s="4">
        <v>45838</v>
      </c>
      <c r="D13" s="3" t="s">
        <v>84</v>
      </c>
      <c r="E13" s="3">
        <v>1026</v>
      </c>
      <c r="F13" s="3" t="s">
        <v>232</v>
      </c>
      <c r="G13" s="3" t="s">
        <v>232</v>
      </c>
      <c r="H13" s="3" t="s">
        <v>225</v>
      </c>
      <c r="I13" s="3" t="s">
        <v>282</v>
      </c>
      <c r="J13" s="3" t="s">
        <v>285</v>
      </c>
      <c r="K13" s="3" t="s">
        <v>286</v>
      </c>
      <c r="L13" s="3" t="s">
        <v>91</v>
      </c>
      <c r="M13" s="3">
        <v>12839</v>
      </c>
      <c r="N13" s="3" t="s">
        <v>212</v>
      </c>
      <c r="O13" s="3">
        <v>11294.06</v>
      </c>
      <c r="P13" s="3" t="s">
        <v>212</v>
      </c>
      <c r="Q13" s="7" t="str">
        <f ca="1">HYPERLINK("#"&amp;CELL("direccion",Tabla_471065!A9),"6")</f>
        <v>6</v>
      </c>
      <c r="R13" s="7" t="str">
        <f ca="1">HYPERLINK("#"&amp;CELL("direccion",Tabla_471039!A9),"6")</f>
        <v>6</v>
      </c>
      <c r="S13" s="7" t="str">
        <f ca="1">HYPERLINK("#"&amp;CELL("direccion",Tabla_471067!A9),"6")</f>
        <v>6</v>
      </c>
      <c r="T13" s="7" t="str">
        <f ca="1">HYPERLINK("#"&amp;CELL("direccion",Tabla_471023!A9),"6")</f>
        <v>6</v>
      </c>
      <c r="U13" s="7" t="str">
        <f ca="1">HYPERLINK("#"&amp;CELL("direccion",Tabla_471047!A9),"6")</f>
        <v>6</v>
      </c>
      <c r="V13" s="7" t="str">
        <f ca="1">HYPERLINK("#"&amp;CELL("direccion",Tabla_471030!A9),"6")</f>
        <v>6</v>
      </c>
      <c r="W13" s="7" t="str">
        <f ca="1">HYPERLINK("#"&amp;CELL("direccion",Tabla_471041!A9),"6")</f>
        <v>6</v>
      </c>
      <c r="X13" s="7" t="str">
        <f ca="1">HYPERLINK("#"&amp;CELL("direccion",Tabla_471031!A9),"6")</f>
        <v>6</v>
      </c>
      <c r="Y13" s="7" t="str">
        <f ca="1">HYPERLINK("#"&amp;CELL("direccion",Tabla_471032!A9),"6")</f>
        <v>6</v>
      </c>
      <c r="Z13" s="7" t="str">
        <f ca="1">HYPERLINK("#"&amp;CELL("direccion",Tabla_471059!A9),"6")</f>
        <v>6</v>
      </c>
      <c r="AA13" s="7" t="str">
        <f ca="1">HYPERLINK("#"&amp;CELL("direccion",Tabla_471071!A9),"6")</f>
        <v>6</v>
      </c>
      <c r="AB13" s="7" t="str">
        <f ca="1">HYPERLINK("#"&amp;CELL("direccion",Tabla_471062!A9),"6")</f>
        <v>6</v>
      </c>
      <c r="AC13" s="7" t="str">
        <f ca="1">HYPERLINK("#"&amp;CELL("direccion",Tabla_471074!A9),"6")</f>
        <v>6</v>
      </c>
      <c r="AD13" s="3" t="s">
        <v>213</v>
      </c>
      <c r="AE13" s="4">
        <v>45838</v>
      </c>
    </row>
    <row r="14" spans="1:32" x14ac:dyDescent="0.25">
      <c r="A14" s="3">
        <v>2025</v>
      </c>
      <c r="B14" s="4">
        <v>45748</v>
      </c>
      <c r="C14" s="4">
        <v>45838</v>
      </c>
      <c r="D14" s="3" t="s">
        <v>84</v>
      </c>
      <c r="E14" s="3">
        <v>1026</v>
      </c>
      <c r="F14" s="3" t="s">
        <v>232</v>
      </c>
      <c r="G14" s="3" t="s">
        <v>232</v>
      </c>
      <c r="H14" s="3" t="s">
        <v>225</v>
      </c>
      <c r="I14" s="3" t="s">
        <v>287</v>
      </c>
      <c r="J14" s="3" t="s">
        <v>288</v>
      </c>
      <c r="K14" s="3" t="s">
        <v>289</v>
      </c>
      <c r="L14" s="3" t="s">
        <v>91</v>
      </c>
      <c r="M14" s="3">
        <v>12839</v>
      </c>
      <c r="N14" s="3" t="s">
        <v>212</v>
      </c>
      <c r="O14" s="3">
        <v>11294.06</v>
      </c>
      <c r="P14" s="3" t="s">
        <v>212</v>
      </c>
      <c r="Q14" s="7" t="str">
        <f ca="1">HYPERLINK("#"&amp;CELL("direccion",Tabla_471065!A10),"7")</f>
        <v>7</v>
      </c>
      <c r="R14" s="7" t="str">
        <f ca="1">HYPERLINK("#"&amp;CELL("direccion",Tabla_471039!A10),"7")</f>
        <v>7</v>
      </c>
      <c r="S14" s="7" t="str">
        <f ca="1">HYPERLINK("#"&amp;CELL("direccion",Tabla_471067!A10),"7")</f>
        <v>7</v>
      </c>
      <c r="T14" s="7" t="str">
        <f ca="1">HYPERLINK("#"&amp;CELL("direccion",Tabla_471023!A10),"7")</f>
        <v>7</v>
      </c>
      <c r="U14" s="7" t="str">
        <f ca="1">HYPERLINK("#"&amp;CELL("direccion",Tabla_471047!A10),"7")</f>
        <v>7</v>
      </c>
      <c r="V14" s="7" t="str">
        <f ca="1">HYPERLINK("#"&amp;CELL("direccion",Tabla_471030!A10),"7")</f>
        <v>7</v>
      </c>
      <c r="W14" s="7" t="str">
        <f ca="1">HYPERLINK("#"&amp;CELL("direccion",Tabla_471041!A10),"7")</f>
        <v>7</v>
      </c>
      <c r="X14" s="7" t="str">
        <f ca="1">HYPERLINK("#"&amp;CELL("direccion",Tabla_471031!A10),"7")</f>
        <v>7</v>
      </c>
      <c r="Y14" s="7" t="str">
        <f ca="1">HYPERLINK("#"&amp;CELL("direccion",Tabla_471032!A10),"7")</f>
        <v>7</v>
      </c>
      <c r="Z14" s="7" t="str">
        <f ca="1">HYPERLINK("#"&amp;CELL("direccion",Tabla_471059!A10),"7")</f>
        <v>7</v>
      </c>
      <c r="AA14" s="7" t="str">
        <f ca="1">HYPERLINK("#"&amp;CELL("direccion",Tabla_471071!A10),"7")</f>
        <v>7</v>
      </c>
      <c r="AB14" s="7" t="str">
        <f ca="1">HYPERLINK("#"&amp;CELL("direccion",Tabla_471062!A10),"7")</f>
        <v>7</v>
      </c>
      <c r="AC14" s="7" t="str">
        <f ca="1">HYPERLINK("#"&amp;CELL("direccion",Tabla_471074!A10),"7")</f>
        <v>7</v>
      </c>
      <c r="AD14" s="3" t="s">
        <v>213</v>
      </c>
      <c r="AE14" s="4">
        <v>45838</v>
      </c>
    </row>
    <row r="15" spans="1:32" x14ac:dyDescent="0.25">
      <c r="A15" s="3">
        <v>2025</v>
      </c>
      <c r="B15" s="4">
        <v>45748</v>
      </c>
      <c r="C15" s="4">
        <v>45838</v>
      </c>
      <c r="D15" s="3" t="s">
        <v>84</v>
      </c>
      <c r="E15" s="3">
        <v>1026</v>
      </c>
      <c r="F15" s="3" t="s">
        <v>232</v>
      </c>
      <c r="G15" s="3" t="s">
        <v>232</v>
      </c>
      <c r="H15" s="3" t="s">
        <v>225</v>
      </c>
      <c r="I15" s="3" t="s">
        <v>290</v>
      </c>
      <c r="J15" s="3" t="s">
        <v>291</v>
      </c>
      <c r="K15" s="3" t="s">
        <v>292</v>
      </c>
      <c r="L15" s="3" t="s">
        <v>91</v>
      </c>
      <c r="M15" s="3">
        <v>12839</v>
      </c>
      <c r="N15" s="3" t="s">
        <v>212</v>
      </c>
      <c r="O15" s="3">
        <v>11294.06</v>
      </c>
      <c r="P15" s="3" t="s">
        <v>212</v>
      </c>
      <c r="Q15" s="7" t="str">
        <f ca="1">HYPERLINK("#"&amp;CELL("direccion",Tabla_471065!A11),"8")</f>
        <v>8</v>
      </c>
      <c r="R15" s="7" t="str">
        <f ca="1">HYPERLINK("#"&amp;CELL("direccion",Tabla_471039!A11),"8")</f>
        <v>8</v>
      </c>
      <c r="S15" s="7" t="str">
        <f ca="1">HYPERLINK("#"&amp;CELL("direccion",Tabla_471067!A11),"8")</f>
        <v>8</v>
      </c>
      <c r="T15" s="7" t="str">
        <f ca="1">HYPERLINK("#"&amp;CELL("direccion",Tabla_471023!A11),"8")</f>
        <v>8</v>
      </c>
      <c r="U15" s="7" t="str">
        <f ca="1">HYPERLINK("#"&amp;CELL("direccion",Tabla_471047!A11),"8")</f>
        <v>8</v>
      </c>
      <c r="V15" s="7" t="str">
        <f ca="1">HYPERLINK("#"&amp;CELL("direccion",Tabla_471030!A11),"8")</f>
        <v>8</v>
      </c>
      <c r="W15" s="7" t="str">
        <f ca="1">HYPERLINK("#"&amp;CELL("direccion",Tabla_471041!A11),"8")</f>
        <v>8</v>
      </c>
      <c r="X15" s="7" t="str">
        <f ca="1">HYPERLINK("#"&amp;CELL("direccion",Tabla_471031!A11),"8")</f>
        <v>8</v>
      </c>
      <c r="Y15" s="7" t="str">
        <f ca="1">HYPERLINK("#"&amp;CELL("direccion",Tabla_471032!A11),"8")</f>
        <v>8</v>
      </c>
      <c r="Z15" s="7" t="str">
        <f ca="1">HYPERLINK("#"&amp;CELL("direccion",Tabla_471059!A11),"8")</f>
        <v>8</v>
      </c>
      <c r="AA15" s="7" t="str">
        <f ca="1">HYPERLINK("#"&amp;CELL("direccion",Tabla_471071!A11),"8")</f>
        <v>8</v>
      </c>
      <c r="AB15" s="7" t="str">
        <f ca="1">HYPERLINK("#"&amp;CELL("direccion",Tabla_471062!A11),"8")</f>
        <v>8</v>
      </c>
      <c r="AC15" s="7" t="str">
        <f ca="1">HYPERLINK("#"&amp;CELL("direccion",Tabla_471074!A11),"8")</f>
        <v>8</v>
      </c>
      <c r="AD15" s="3" t="s">
        <v>213</v>
      </c>
      <c r="AE15" s="4">
        <v>45838</v>
      </c>
    </row>
    <row r="16" spans="1:32" x14ac:dyDescent="0.25">
      <c r="A16" s="3">
        <v>2025</v>
      </c>
      <c r="B16" s="4">
        <v>45748</v>
      </c>
      <c r="C16" s="4">
        <v>45838</v>
      </c>
      <c r="D16" s="3" t="s">
        <v>84</v>
      </c>
      <c r="E16" s="3">
        <v>1026</v>
      </c>
      <c r="F16" s="3" t="s">
        <v>232</v>
      </c>
      <c r="G16" s="3" t="s">
        <v>232</v>
      </c>
      <c r="H16" s="3" t="s">
        <v>225</v>
      </c>
      <c r="I16" s="3" t="s">
        <v>293</v>
      </c>
      <c r="J16" s="3" t="s">
        <v>294</v>
      </c>
      <c r="K16" s="3" t="s">
        <v>295</v>
      </c>
      <c r="L16" s="3" t="s">
        <v>92</v>
      </c>
      <c r="M16" s="3">
        <v>12839</v>
      </c>
      <c r="N16" s="3" t="s">
        <v>212</v>
      </c>
      <c r="O16" s="3">
        <v>11294.06</v>
      </c>
      <c r="P16" s="3" t="s">
        <v>212</v>
      </c>
      <c r="Q16" s="7" t="str">
        <f ca="1">HYPERLINK("#"&amp;CELL("direccion",Tabla_471065!A12),"9")</f>
        <v>9</v>
      </c>
      <c r="R16" s="7" t="str">
        <f ca="1">HYPERLINK("#"&amp;CELL("direccion",Tabla_471039!A12),"9")</f>
        <v>9</v>
      </c>
      <c r="S16" s="7" t="str">
        <f ca="1">HYPERLINK("#"&amp;CELL("direccion",Tabla_471067!A12),"9")</f>
        <v>9</v>
      </c>
      <c r="T16" s="7" t="str">
        <f ca="1">HYPERLINK("#"&amp;CELL("direccion",Tabla_471023!A12),"9")</f>
        <v>9</v>
      </c>
      <c r="U16" s="7" t="str">
        <f ca="1">HYPERLINK("#"&amp;CELL("direccion",Tabla_471047!A12),"9")</f>
        <v>9</v>
      </c>
      <c r="V16" s="7" t="str">
        <f ca="1">HYPERLINK("#"&amp;CELL("direccion",Tabla_471030!A12),"9")</f>
        <v>9</v>
      </c>
      <c r="W16" s="7" t="str">
        <f ca="1">HYPERLINK("#"&amp;CELL("direccion",Tabla_471041!A12),"9")</f>
        <v>9</v>
      </c>
      <c r="X16" s="7" t="str">
        <f ca="1">HYPERLINK("#"&amp;CELL("direccion",Tabla_471031!A12),"9")</f>
        <v>9</v>
      </c>
      <c r="Y16" s="7" t="str">
        <f ca="1">HYPERLINK("#"&amp;CELL("direccion",Tabla_471032!A12),"9")</f>
        <v>9</v>
      </c>
      <c r="Z16" s="7" t="str">
        <f ca="1">HYPERLINK("#"&amp;CELL("direccion",Tabla_471059!A12),"9")</f>
        <v>9</v>
      </c>
      <c r="AA16" s="7" t="str">
        <f ca="1">HYPERLINK("#"&amp;CELL("direccion",Tabla_471071!A12),"9")</f>
        <v>9</v>
      </c>
      <c r="AB16" s="7" t="str">
        <f ca="1">HYPERLINK("#"&amp;CELL("direccion",Tabla_471062!A12),"9")</f>
        <v>9</v>
      </c>
      <c r="AC16" s="7" t="str">
        <f ca="1">HYPERLINK("#"&amp;CELL("direccion",Tabla_471074!A12),"9")</f>
        <v>9</v>
      </c>
      <c r="AD16" s="3" t="s">
        <v>213</v>
      </c>
      <c r="AE16" s="4">
        <v>45838</v>
      </c>
    </row>
    <row r="17" spans="1:31" x14ac:dyDescent="0.25">
      <c r="A17" s="3">
        <v>2025</v>
      </c>
      <c r="B17" s="4">
        <v>45748</v>
      </c>
      <c r="C17" s="4">
        <v>45838</v>
      </c>
      <c r="D17" s="3" t="s">
        <v>84</v>
      </c>
      <c r="E17" s="3">
        <v>1026</v>
      </c>
      <c r="F17" s="3" t="s">
        <v>232</v>
      </c>
      <c r="G17" s="3" t="s">
        <v>232</v>
      </c>
      <c r="H17" s="3" t="s">
        <v>225</v>
      </c>
      <c r="I17" s="3" t="s">
        <v>296</v>
      </c>
      <c r="J17" s="3" t="s">
        <v>271</v>
      </c>
      <c r="K17" s="3" t="s">
        <v>297</v>
      </c>
      <c r="L17" s="3" t="s">
        <v>91</v>
      </c>
      <c r="M17" s="3">
        <v>12839</v>
      </c>
      <c r="N17" s="3" t="s">
        <v>212</v>
      </c>
      <c r="O17" s="3">
        <v>11294.06</v>
      </c>
      <c r="P17" s="3" t="s">
        <v>212</v>
      </c>
      <c r="Q17" s="7" t="str">
        <f ca="1">HYPERLINK("#"&amp;CELL("direccion",Tabla_471065!A13),"10")</f>
        <v>10</v>
      </c>
      <c r="R17" s="7" t="str">
        <f ca="1">HYPERLINK("#"&amp;CELL("direccion",Tabla_471039!A13),"10")</f>
        <v>10</v>
      </c>
      <c r="S17" s="7" t="str">
        <f ca="1">HYPERLINK("#"&amp;CELL("direccion",Tabla_471067!A13),"10")</f>
        <v>10</v>
      </c>
      <c r="T17" s="7" t="str">
        <f ca="1">HYPERLINK("#"&amp;CELL("direccion",Tabla_471023!A13),"10")</f>
        <v>10</v>
      </c>
      <c r="U17" s="7" t="str">
        <f ca="1">HYPERLINK("#"&amp;CELL("direccion",Tabla_471047!A13),"10")</f>
        <v>10</v>
      </c>
      <c r="V17" s="7" t="str">
        <f ca="1">HYPERLINK("#"&amp;CELL("direccion",Tabla_471030!A13),"10")</f>
        <v>10</v>
      </c>
      <c r="W17" s="7" t="str">
        <f ca="1">HYPERLINK("#"&amp;CELL("direccion",Tabla_471041!A13),"10")</f>
        <v>10</v>
      </c>
      <c r="X17" s="7" t="str">
        <f ca="1">HYPERLINK("#"&amp;CELL("direccion",Tabla_471031!A13),"10")</f>
        <v>10</v>
      </c>
      <c r="Y17" s="7" t="str">
        <f ca="1">HYPERLINK("#"&amp;CELL("direccion",Tabla_471032!A13),"10")</f>
        <v>10</v>
      </c>
      <c r="Z17" s="7" t="str">
        <f ca="1">HYPERLINK("#"&amp;CELL("direccion",Tabla_471059!A13),"10")</f>
        <v>10</v>
      </c>
      <c r="AA17" s="7" t="str">
        <f ca="1">HYPERLINK("#"&amp;CELL("direccion",Tabla_471071!A13),"10")</f>
        <v>10</v>
      </c>
      <c r="AB17" s="7" t="str">
        <f ca="1">HYPERLINK("#"&amp;CELL("direccion",Tabla_471062!A13),"10")</f>
        <v>10</v>
      </c>
      <c r="AC17" s="7" t="str">
        <f ca="1">HYPERLINK("#"&amp;CELL("direccion",Tabla_471074!A13),"10")</f>
        <v>10</v>
      </c>
      <c r="AD17" s="3" t="s">
        <v>213</v>
      </c>
      <c r="AE17" s="4">
        <v>45838</v>
      </c>
    </row>
    <row r="18" spans="1:31" x14ac:dyDescent="0.25">
      <c r="A18" s="3">
        <v>2025</v>
      </c>
      <c r="B18" s="4">
        <v>45748</v>
      </c>
      <c r="C18" s="4">
        <v>45838</v>
      </c>
      <c r="D18" s="3" t="s">
        <v>84</v>
      </c>
      <c r="E18" s="3">
        <v>1026</v>
      </c>
      <c r="F18" s="3" t="s">
        <v>232</v>
      </c>
      <c r="G18" s="3" t="s">
        <v>232</v>
      </c>
      <c r="H18" s="3" t="s">
        <v>225</v>
      </c>
      <c r="I18" s="3" t="s">
        <v>298</v>
      </c>
      <c r="J18" s="3" t="s">
        <v>299</v>
      </c>
      <c r="K18" s="3" t="s">
        <v>300</v>
      </c>
      <c r="L18" s="3" t="s">
        <v>91</v>
      </c>
      <c r="M18" s="3">
        <v>12839</v>
      </c>
      <c r="N18" s="3" t="s">
        <v>212</v>
      </c>
      <c r="O18" s="3">
        <v>11294.06</v>
      </c>
      <c r="P18" s="3" t="s">
        <v>212</v>
      </c>
      <c r="Q18" s="7" t="str">
        <f ca="1">HYPERLINK("#"&amp;CELL("direccion",Tabla_471065!A14),"11")</f>
        <v>11</v>
      </c>
      <c r="R18" s="7" t="str">
        <f ca="1">HYPERLINK("#"&amp;CELL("direccion",Tabla_471039!A14),"11")</f>
        <v>11</v>
      </c>
      <c r="S18" s="7" t="str">
        <f ca="1">HYPERLINK("#"&amp;CELL("direccion",Tabla_471067!A14),"11")</f>
        <v>11</v>
      </c>
      <c r="T18" s="7" t="str">
        <f ca="1">HYPERLINK("#"&amp;CELL("direccion",Tabla_471023!A14),"11")</f>
        <v>11</v>
      </c>
      <c r="U18" s="7" t="str">
        <f ca="1">HYPERLINK("#"&amp;CELL("direccion",Tabla_471047!A14),"11")</f>
        <v>11</v>
      </c>
      <c r="V18" s="7" t="str">
        <f ca="1">HYPERLINK("#"&amp;CELL("direccion",Tabla_471030!A14),"11")</f>
        <v>11</v>
      </c>
      <c r="W18" s="7" t="str">
        <f ca="1">HYPERLINK("#"&amp;CELL("direccion",Tabla_471041!A14),"11")</f>
        <v>11</v>
      </c>
      <c r="X18" s="7" t="str">
        <f ca="1">HYPERLINK("#"&amp;CELL("direccion",Tabla_471031!A14),"11")</f>
        <v>11</v>
      </c>
      <c r="Y18" s="7" t="str">
        <f ca="1">HYPERLINK("#"&amp;CELL("direccion",Tabla_471032!A14),"11")</f>
        <v>11</v>
      </c>
      <c r="Z18" s="7" t="str">
        <f ca="1">HYPERLINK("#"&amp;CELL("direccion",Tabla_471059!A14),"11")</f>
        <v>11</v>
      </c>
      <c r="AA18" s="7" t="str">
        <f ca="1">HYPERLINK("#"&amp;CELL("direccion",Tabla_471071!A14),"11")</f>
        <v>11</v>
      </c>
      <c r="AB18" s="7" t="str">
        <f ca="1">HYPERLINK("#"&amp;CELL("direccion",Tabla_471062!A14),"11")</f>
        <v>11</v>
      </c>
      <c r="AC18" s="7" t="str">
        <f ca="1">HYPERLINK("#"&amp;CELL("direccion",Tabla_471074!A14),"11")</f>
        <v>11</v>
      </c>
      <c r="AD18" s="3" t="s">
        <v>213</v>
      </c>
      <c r="AE18" s="4">
        <v>45838</v>
      </c>
    </row>
    <row r="19" spans="1:31" x14ac:dyDescent="0.25">
      <c r="A19" s="3">
        <v>2025</v>
      </c>
      <c r="B19" s="4">
        <v>45748</v>
      </c>
      <c r="C19" s="4">
        <v>45838</v>
      </c>
      <c r="D19" s="3" t="s">
        <v>84</v>
      </c>
      <c r="E19" s="3">
        <v>1026</v>
      </c>
      <c r="F19" s="3" t="s">
        <v>232</v>
      </c>
      <c r="G19" s="3" t="s">
        <v>232</v>
      </c>
      <c r="H19" s="3" t="s">
        <v>225</v>
      </c>
      <c r="I19" s="3" t="s">
        <v>301</v>
      </c>
      <c r="J19" s="3" t="s">
        <v>300</v>
      </c>
      <c r="K19" s="3" t="s">
        <v>302</v>
      </c>
      <c r="L19" s="3" t="s">
        <v>92</v>
      </c>
      <c r="M19" s="3">
        <v>12839</v>
      </c>
      <c r="N19" s="3" t="s">
        <v>212</v>
      </c>
      <c r="O19" s="3">
        <v>11294.06</v>
      </c>
      <c r="P19" s="3" t="s">
        <v>212</v>
      </c>
      <c r="Q19" s="7" t="str">
        <f ca="1">HYPERLINK("#"&amp;CELL("direccion",Tabla_471065!A15),"12")</f>
        <v>12</v>
      </c>
      <c r="R19" s="7" t="str">
        <f ca="1">HYPERLINK("#"&amp;CELL("direccion",Tabla_471039!A15),"12")</f>
        <v>12</v>
      </c>
      <c r="S19" s="7" t="str">
        <f ca="1">HYPERLINK("#"&amp;CELL("direccion",Tabla_471067!A15),"12")</f>
        <v>12</v>
      </c>
      <c r="T19" s="7" t="str">
        <f ca="1">HYPERLINK("#"&amp;CELL("direccion",Tabla_471023!A15),"12")</f>
        <v>12</v>
      </c>
      <c r="U19" s="7" t="str">
        <f ca="1">HYPERLINK("#"&amp;CELL("direccion",Tabla_471047!A15),"12")</f>
        <v>12</v>
      </c>
      <c r="V19" s="7" t="str">
        <f ca="1">HYPERLINK("#"&amp;CELL("direccion",Tabla_471030!A15),"12")</f>
        <v>12</v>
      </c>
      <c r="W19" s="7" t="str">
        <f ca="1">HYPERLINK("#"&amp;CELL("direccion",Tabla_471041!A15),"12")</f>
        <v>12</v>
      </c>
      <c r="X19" s="7" t="str">
        <f ca="1">HYPERLINK("#"&amp;CELL("direccion",Tabla_471031!A15),"12")</f>
        <v>12</v>
      </c>
      <c r="Y19" s="7" t="str">
        <f ca="1">HYPERLINK("#"&amp;CELL("direccion",Tabla_471032!A15),"12")</f>
        <v>12</v>
      </c>
      <c r="Z19" s="7" t="str">
        <f ca="1">HYPERLINK("#"&amp;CELL("direccion",Tabla_471059!A15),"12")</f>
        <v>12</v>
      </c>
      <c r="AA19" s="7" t="str">
        <f ca="1">HYPERLINK("#"&amp;CELL("direccion",Tabla_471071!A15),"12")</f>
        <v>12</v>
      </c>
      <c r="AB19" s="7" t="str">
        <f ca="1">HYPERLINK("#"&amp;CELL("direccion",Tabla_471062!A15),"12")</f>
        <v>12</v>
      </c>
      <c r="AC19" s="7" t="str">
        <f ca="1">HYPERLINK("#"&amp;CELL("direccion",Tabla_471074!A15),"12")</f>
        <v>12</v>
      </c>
      <c r="AD19" s="3" t="s">
        <v>213</v>
      </c>
      <c r="AE19" s="4">
        <v>45838</v>
      </c>
    </row>
    <row r="20" spans="1:31" x14ac:dyDescent="0.25">
      <c r="A20" s="3">
        <v>2025</v>
      </c>
      <c r="B20" s="4">
        <v>45748</v>
      </c>
      <c r="C20" s="4">
        <v>45838</v>
      </c>
      <c r="D20" s="3" t="s">
        <v>84</v>
      </c>
      <c r="E20" s="3">
        <v>1026</v>
      </c>
      <c r="F20" s="3" t="s">
        <v>232</v>
      </c>
      <c r="G20" s="3" t="s">
        <v>232</v>
      </c>
      <c r="H20" s="3" t="s">
        <v>225</v>
      </c>
      <c r="I20" s="3" t="s">
        <v>303</v>
      </c>
      <c r="J20" s="3" t="s">
        <v>304</v>
      </c>
      <c r="K20" s="3" t="s">
        <v>305</v>
      </c>
      <c r="L20" s="3" t="s">
        <v>91</v>
      </c>
      <c r="M20" s="3">
        <v>12839</v>
      </c>
      <c r="N20" s="3" t="s">
        <v>212</v>
      </c>
      <c r="O20" s="3">
        <v>11294.06</v>
      </c>
      <c r="P20" s="3" t="s">
        <v>212</v>
      </c>
      <c r="Q20" s="7" t="str">
        <f ca="1">HYPERLINK("#"&amp;CELL("direccion",Tabla_471065!A16),"13")</f>
        <v>13</v>
      </c>
      <c r="R20" s="7" t="str">
        <f ca="1">HYPERLINK("#"&amp;CELL("direccion",Tabla_471039!A16),"13")</f>
        <v>13</v>
      </c>
      <c r="S20" s="7" t="str">
        <f ca="1">HYPERLINK("#"&amp;CELL("direccion",Tabla_471067!A16),"13")</f>
        <v>13</v>
      </c>
      <c r="T20" s="7" t="str">
        <f ca="1">HYPERLINK("#"&amp;CELL("direccion",Tabla_471023!A16),"13")</f>
        <v>13</v>
      </c>
      <c r="U20" s="7" t="str">
        <f ca="1">HYPERLINK("#"&amp;CELL("direccion",Tabla_471047!A16),"13")</f>
        <v>13</v>
      </c>
      <c r="V20" s="7" t="str">
        <f ca="1">HYPERLINK("#"&amp;CELL("direccion",Tabla_471030!A16),"13")</f>
        <v>13</v>
      </c>
      <c r="W20" s="7" t="str">
        <f ca="1">HYPERLINK("#"&amp;CELL("direccion",Tabla_471041!A16),"13")</f>
        <v>13</v>
      </c>
      <c r="X20" s="7" t="str">
        <f ca="1">HYPERLINK("#"&amp;CELL("direccion",Tabla_471031!A16),"13")</f>
        <v>13</v>
      </c>
      <c r="Y20" s="7" t="str">
        <f ca="1">HYPERLINK("#"&amp;CELL("direccion",Tabla_471032!A16),"13")</f>
        <v>13</v>
      </c>
      <c r="Z20" s="7" t="str">
        <f ca="1">HYPERLINK("#"&amp;CELL("direccion",Tabla_471059!A16),"13")</f>
        <v>13</v>
      </c>
      <c r="AA20" s="7" t="str">
        <f ca="1">HYPERLINK("#"&amp;CELL("direccion",Tabla_471071!A16),"13")</f>
        <v>13</v>
      </c>
      <c r="AB20" s="7" t="str">
        <f ca="1">HYPERLINK("#"&amp;CELL("direccion",Tabla_471062!A16),"13")</f>
        <v>13</v>
      </c>
      <c r="AC20" s="7" t="str">
        <f ca="1">HYPERLINK("#"&amp;CELL("direccion",Tabla_471074!A16),"13")</f>
        <v>13</v>
      </c>
      <c r="AD20" s="3" t="s">
        <v>213</v>
      </c>
      <c r="AE20" s="4">
        <v>45838</v>
      </c>
    </row>
    <row r="21" spans="1:31" x14ac:dyDescent="0.25">
      <c r="A21" s="3">
        <v>2025</v>
      </c>
      <c r="B21" s="4">
        <v>45748</v>
      </c>
      <c r="C21" s="4">
        <v>45838</v>
      </c>
      <c r="D21" s="3" t="s">
        <v>84</v>
      </c>
      <c r="E21" s="3">
        <v>1026</v>
      </c>
      <c r="F21" s="3" t="s">
        <v>232</v>
      </c>
      <c r="G21" s="3" t="s">
        <v>232</v>
      </c>
      <c r="H21" s="3" t="s">
        <v>225</v>
      </c>
      <c r="I21" s="3" t="s">
        <v>306</v>
      </c>
      <c r="J21" s="3" t="s">
        <v>307</v>
      </c>
      <c r="K21" s="3" t="s">
        <v>308</v>
      </c>
      <c r="L21" s="3" t="s">
        <v>91</v>
      </c>
      <c r="M21" s="3">
        <v>12839</v>
      </c>
      <c r="N21" s="3" t="s">
        <v>212</v>
      </c>
      <c r="O21" s="3">
        <v>11294.06</v>
      </c>
      <c r="P21" s="3" t="s">
        <v>212</v>
      </c>
      <c r="Q21" s="7" t="str">
        <f ca="1">HYPERLINK("#"&amp;CELL("direccion",Tabla_471065!A17),"14")</f>
        <v>14</v>
      </c>
      <c r="R21" s="7" t="str">
        <f ca="1">HYPERLINK("#"&amp;CELL("direccion",Tabla_471039!A17),"14")</f>
        <v>14</v>
      </c>
      <c r="S21" s="7" t="str">
        <f ca="1">HYPERLINK("#"&amp;CELL("direccion",Tabla_471067!A17),"14")</f>
        <v>14</v>
      </c>
      <c r="T21" s="7" t="str">
        <f ca="1">HYPERLINK("#"&amp;CELL("direccion",Tabla_471023!A17),"14")</f>
        <v>14</v>
      </c>
      <c r="U21" s="7" t="str">
        <f ca="1">HYPERLINK("#"&amp;CELL("direccion",Tabla_471047!A17),"14")</f>
        <v>14</v>
      </c>
      <c r="V21" s="7" t="str">
        <f ca="1">HYPERLINK("#"&amp;CELL("direccion",Tabla_471030!A17),"14")</f>
        <v>14</v>
      </c>
      <c r="W21" s="7" t="str">
        <f ca="1">HYPERLINK("#"&amp;CELL("direccion",Tabla_471041!A17),"14")</f>
        <v>14</v>
      </c>
      <c r="X21" s="7" t="str">
        <f ca="1">HYPERLINK("#"&amp;CELL("direccion",Tabla_471031!A17),"14")</f>
        <v>14</v>
      </c>
      <c r="Y21" s="7" t="str">
        <f ca="1">HYPERLINK("#"&amp;CELL("direccion",Tabla_471032!A17),"14")</f>
        <v>14</v>
      </c>
      <c r="Z21" s="7" t="str">
        <f ca="1">HYPERLINK("#"&amp;CELL("direccion",Tabla_471059!A17),"14")</f>
        <v>14</v>
      </c>
      <c r="AA21" s="7" t="str">
        <f ca="1">HYPERLINK("#"&amp;CELL("direccion",Tabla_471071!A17),"14")</f>
        <v>14</v>
      </c>
      <c r="AB21" s="7" t="str">
        <f ca="1">HYPERLINK("#"&amp;CELL("direccion",Tabla_471062!A17),"14")</f>
        <v>14</v>
      </c>
      <c r="AC21" s="7" t="str">
        <f ca="1">HYPERLINK("#"&amp;CELL("direccion",Tabla_471074!A17),"14")</f>
        <v>14</v>
      </c>
      <c r="AD21" s="3" t="s">
        <v>213</v>
      </c>
      <c r="AE21" s="4">
        <v>45838</v>
      </c>
    </row>
    <row r="22" spans="1:31" x14ac:dyDescent="0.25">
      <c r="A22" s="3">
        <v>2025</v>
      </c>
      <c r="B22" s="4">
        <v>45748</v>
      </c>
      <c r="C22" s="4">
        <v>45838</v>
      </c>
      <c r="D22" s="3" t="s">
        <v>84</v>
      </c>
      <c r="E22" s="3">
        <v>1026</v>
      </c>
      <c r="F22" s="3" t="s">
        <v>232</v>
      </c>
      <c r="G22" s="3" t="s">
        <v>232</v>
      </c>
      <c r="H22" s="3" t="s">
        <v>225</v>
      </c>
      <c r="I22" s="3" t="s">
        <v>309</v>
      </c>
      <c r="J22" s="3" t="s">
        <v>310</v>
      </c>
      <c r="K22" s="3" t="s">
        <v>295</v>
      </c>
      <c r="L22" s="3" t="s">
        <v>92</v>
      </c>
      <c r="M22" s="3">
        <v>12839</v>
      </c>
      <c r="N22" s="3" t="s">
        <v>212</v>
      </c>
      <c r="O22" s="3">
        <v>11294.06</v>
      </c>
      <c r="P22" s="3" t="s">
        <v>212</v>
      </c>
      <c r="Q22" s="7" t="str">
        <f ca="1">HYPERLINK("#"&amp;CELL("direccion",Tabla_471065!A18),"15")</f>
        <v>15</v>
      </c>
      <c r="R22" s="7" t="str">
        <f ca="1">HYPERLINK("#"&amp;CELL("direccion",Tabla_471039!A18),"15")</f>
        <v>15</v>
      </c>
      <c r="S22" s="7" t="str">
        <f ca="1">HYPERLINK("#"&amp;CELL("direccion",Tabla_471067!A18),"15")</f>
        <v>15</v>
      </c>
      <c r="T22" s="7" t="str">
        <f ca="1">HYPERLINK("#"&amp;CELL("direccion",Tabla_471023!A18),"15")</f>
        <v>15</v>
      </c>
      <c r="U22" s="7" t="str">
        <f ca="1">HYPERLINK("#"&amp;CELL("direccion",Tabla_471047!A18),"15")</f>
        <v>15</v>
      </c>
      <c r="V22" s="7" t="str">
        <f ca="1">HYPERLINK("#"&amp;CELL("direccion",Tabla_471030!A18),"15")</f>
        <v>15</v>
      </c>
      <c r="W22" s="7" t="str">
        <f ca="1">HYPERLINK("#"&amp;CELL("direccion",Tabla_471041!A18),"15")</f>
        <v>15</v>
      </c>
      <c r="X22" s="7" t="str">
        <f ca="1">HYPERLINK("#"&amp;CELL("direccion",Tabla_471031!A18),"15")</f>
        <v>15</v>
      </c>
      <c r="Y22" s="7" t="str">
        <f ca="1">HYPERLINK("#"&amp;CELL("direccion",Tabla_471032!A18),"15")</f>
        <v>15</v>
      </c>
      <c r="Z22" s="7" t="str">
        <f ca="1">HYPERLINK("#"&amp;CELL("direccion",Tabla_471059!A18),"15")</f>
        <v>15</v>
      </c>
      <c r="AA22" s="7" t="str">
        <f ca="1">HYPERLINK("#"&amp;CELL("direccion",Tabla_471071!A18),"15")</f>
        <v>15</v>
      </c>
      <c r="AB22" s="7" t="str">
        <f ca="1">HYPERLINK("#"&amp;CELL("direccion",Tabla_471062!A18),"15")</f>
        <v>15</v>
      </c>
      <c r="AC22" s="7" t="str">
        <f ca="1">HYPERLINK("#"&amp;CELL("direccion",Tabla_471074!A18),"15")</f>
        <v>15</v>
      </c>
      <c r="AD22" s="3" t="s">
        <v>213</v>
      </c>
      <c r="AE22" s="4">
        <v>45838</v>
      </c>
    </row>
    <row r="23" spans="1:31" x14ac:dyDescent="0.25">
      <c r="A23" s="3">
        <v>2025</v>
      </c>
      <c r="B23" s="4">
        <v>45748</v>
      </c>
      <c r="C23" s="4">
        <v>45838</v>
      </c>
      <c r="D23" s="3" t="s">
        <v>84</v>
      </c>
      <c r="E23" s="3">
        <v>1026</v>
      </c>
      <c r="F23" s="3" t="s">
        <v>232</v>
      </c>
      <c r="G23" s="3" t="s">
        <v>232</v>
      </c>
      <c r="H23" s="3" t="s">
        <v>225</v>
      </c>
      <c r="I23" s="3" t="s">
        <v>287</v>
      </c>
      <c r="J23" s="3" t="s">
        <v>311</v>
      </c>
      <c r="K23" s="3" t="s">
        <v>312</v>
      </c>
      <c r="L23" s="3" t="s">
        <v>91</v>
      </c>
      <c r="M23" s="3">
        <v>12839</v>
      </c>
      <c r="N23" s="3" t="s">
        <v>212</v>
      </c>
      <c r="O23" s="3">
        <v>11294.06</v>
      </c>
      <c r="P23" s="3" t="s">
        <v>212</v>
      </c>
      <c r="Q23" s="7" t="str">
        <f ca="1">HYPERLINK("#"&amp;CELL("direccion",Tabla_471065!A19),"16")</f>
        <v>16</v>
      </c>
      <c r="R23" s="7" t="str">
        <f ca="1">HYPERLINK("#"&amp;CELL("direccion",Tabla_471039!A19),"16")</f>
        <v>16</v>
      </c>
      <c r="S23" s="7" t="str">
        <f ca="1">HYPERLINK("#"&amp;CELL("direccion",Tabla_471067!A19),"16")</f>
        <v>16</v>
      </c>
      <c r="T23" s="7" t="str">
        <f ca="1">HYPERLINK("#"&amp;CELL("direccion",Tabla_471023!A19),"16")</f>
        <v>16</v>
      </c>
      <c r="U23" s="7" t="str">
        <f ca="1">HYPERLINK("#"&amp;CELL("direccion",Tabla_471047!A19),"16")</f>
        <v>16</v>
      </c>
      <c r="V23" s="7" t="str">
        <f ca="1">HYPERLINK("#"&amp;CELL("direccion",Tabla_471030!A19),"16")</f>
        <v>16</v>
      </c>
      <c r="W23" s="7" t="str">
        <f ca="1">HYPERLINK("#"&amp;CELL("direccion",Tabla_471041!A19),"16")</f>
        <v>16</v>
      </c>
      <c r="X23" s="7" t="str">
        <f ca="1">HYPERLINK("#"&amp;CELL("direccion",Tabla_471031!A19),"16")</f>
        <v>16</v>
      </c>
      <c r="Y23" s="7" t="str">
        <f ca="1">HYPERLINK("#"&amp;CELL("direccion",Tabla_471032!A19),"16")</f>
        <v>16</v>
      </c>
      <c r="Z23" s="7" t="str">
        <f ca="1">HYPERLINK("#"&amp;CELL("direccion",Tabla_471059!A19),"16")</f>
        <v>16</v>
      </c>
      <c r="AA23" s="7" t="str">
        <f ca="1">HYPERLINK("#"&amp;CELL("direccion",Tabla_471071!A19),"16")</f>
        <v>16</v>
      </c>
      <c r="AB23" s="7" t="str">
        <f ca="1">HYPERLINK("#"&amp;CELL("direccion",Tabla_471062!A19),"16")</f>
        <v>16</v>
      </c>
      <c r="AC23" s="7" t="str">
        <f ca="1">HYPERLINK("#"&amp;CELL("direccion",Tabla_471074!A19),"16")</f>
        <v>16</v>
      </c>
      <c r="AD23" s="3" t="s">
        <v>213</v>
      </c>
      <c r="AE23" s="4">
        <v>45838</v>
      </c>
    </row>
    <row r="24" spans="1:31" x14ac:dyDescent="0.25">
      <c r="A24" s="3">
        <v>2025</v>
      </c>
      <c r="B24" s="4">
        <v>45748</v>
      </c>
      <c r="C24" s="4">
        <v>45838</v>
      </c>
      <c r="D24" s="3" t="s">
        <v>84</v>
      </c>
      <c r="E24" s="3">
        <v>1026</v>
      </c>
      <c r="F24" s="3" t="s">
        <v>232</v>
      </c>
      <c r="G24" s="3" t="s">
        <v>232</v>
      </c>
      <c r="H24" s="3" t="s">
        <v>225</v>
      </c>
      <c r="I24" s="3" t="s">
        <v>313</v>
      </c>
      <c r="J24" s="3" t="s">
        <v>314</v>
      </c>
      <c r="K24" s="3" t="s">
        <v>271</v>
      </c>
      <c r="L24" s="3" t="s">
        <v>91</v>
      </c>
      <c r="M24" s="3">
        <v>12839</v>
      </c>
      <c r="N24" s="3" t="s">
        <v>212</v>
      </c>
      <c r="O24" s="3">
        <v>11294.06</v>
      </c>
      <c r="P24" s="3" t="s">
        <v>212</v>
      </c>
      <c r="Q24" s="7" t="str">
        <f ca="1">HYPERLINK("#"&amp;CELL("direccion",Tabla_471065!A20),"17")</f>
        <v>17</v>
      </c>
      <c r="R24" s="7" t="str">
        <f ca="1">HYPERLINK("#"&amp;CELL("direccion",Tabla_471039!A20),"17")</f>
        <v>17</v>
      </c>
      <c r="S24" s="7" t="str">
        <f ca="1">HYPERLINK("#"&amp;CELL("direccion",Tabla_471067!A20),"17")</f>
        <v>17</v>
      </c>
      <c r="T24" s="7" t="str">
        <f ca="1">HYPERLINK("#"&amp;CELL("direccion",Tabla_471023!A20),"17")</f>
        <v>17</v>
      </c>
      <c r="U24" s="7" t="str">
        <f ca="1">HYPERLINK("#"&amp;CELL("direccion",Tabla_471047!A20),"17")</f>
        <v>17</v>
      </c>
      <c r="V24" s="7" t="str">
        <f ca="1">HYPERLINK("#"&amp;CELL("direccion",Tabla_471030!A20),"17")</f>
        <v>17</v>
      </c>
      <c r="W24" s="7" t="str">
        <f ca="1">HYPERLINK("#"&amp;CELL("direccion",Tabla_471041!A20),"17")</f>
        <v>17</v>
      </c>
      <c r="X24" s="7" t="str">
        <f ca="1">HYPERLINK("#"&amp;CELL("direccion",Tabla_471031!A20),"17")</f>
        <v>17</v>
      </c>
      <c r="Y24" s="7" t="str">
        <f ca="1">HYPERLINK("#"&amp;CELL("direccion",Tabla_471032!A20),"17")</f>
        <v>17</v>
      </c>
      <c r="Z24" s="7" t="str">
        <f ca="1">HYPERLINK("#"&amp;CELL("direccion",Tabla_471059!A20),"17")</f>
        <v>17</v>
      </c>
      <c r="AA24" s="7" t="str">
        <f ca="1">HYPERLINK("#"&amp;CELL("direccion",Tabla_471071!A20),"17")</f>
        <v>17</v>
      </c>
      <c r="AB24" s="7" t="str">
        <f ca="1">HYPERLINK("#"&amp;CELL("direccion",Tabla_471062!A20),"17")</f>
        <v>17</v>
      </c>
      <c r="AC24" s="7" t="str">
        <f ca="1">HYPERLINK("#"&amp;CELL("direccion",Tabla_471074!A20),"17")</f>
        <v>17</v>
      </c>
      <c r="AD24" s="3" t="s">
        <v>213</v>
      </c>
      <c r="AE24" s="4">
        <v>45838</v>
      </c>
    </row>
    <row r="25" spans="1:31" x14ac:dyDescent="0.25">
      <c r="A25" s="3">
        <v>2025</v>
      </c>
      <c r="B25" s="4">
        <v>45748</v>
      </c>
      <c r="C25" s="4">
        <v>45838</v>
      </c>
      <c r="D25" s="3" t="s">
        <v>84</v>
      </c>
      <c r="E25" s="3">
        <v>1026</v>
      </c>
      <c r="F25" s="3" t="s">
        <v>232</v>
      </c>
      <c r="G25" s="3" t="s">
        <v>232</v>
      </c>
      <c r="H25" s="3" t="s">
        <v>225</v>
      </c>
      <c r="I25" s="3" t="s">
        <v>315</v>
      </c>
      <c r="J25" s="3" t="s">
        <v>316</v>
      </c>
      <c r="K25" s="3" t="s">
        <v>317</v>
      </c>
      <c r="L25" s="3" t="s">
        <v>91</v>
      </c>
      <c r="M25" s="3">
        <v>12839</v>
      </c>
      <c r="N25" s="3" t="s">
        <v>212</v>
      </c>
      <c r="O25" s="3">
        <v>11294.06</v>
      </c>
      <c r="P25" s="3" t="s">
        <v>212</v>
      </c>
      <c r="Q25" s="7" t="str">
        <f ca="1">HYPERLINK("#"&amp;CELL("direccion",Tabla_471065!A21),"18")</f>
        <v>18</v>
      </c>
      <c r="R25" s="7" t="str">
        <f ca="1">HYPERLINK("#"&amp;CELL("direccion",Tabla_471039!A21),"18")</f>
        <v>18</v>
      </c>
      <c r="S25" s="7" t="str">
        <f ca="1">HYPERLINK("#"&amp;CELL("direccion",Tabla_471067!A21),"18")</f>
        <v>18</v>
      </c>
      <c r="T25" s="7" t="str">
        <f ca="1">HYPERLINK("#"&amp;CELL("direccion",Tabla_471023!A21),"18")</f>
        <v>18</v>
      </c>
      <c r="U25" s="7" t="str">
        <f ca="1">HYPERLINK("#"&amp;CELL("direccion",Tabla_471047!A21),"18")</f>
        <v>18</v>
      </c>
      <c r="V25" s="7" t="str">
        <f ca="1">HYPERLINK("#"&amp;CELL("direccion",Tabla_471030!A21),"18")</f>
        <v>18</v>
      </c>
      <c r="W25" s="7" t="str">
        <f ca="1">HYPERLINK("#"&amp;CELL("direccion",Tabla_471041!A21),"18")</f>
        <v>18</v>
      </c>
      <c r="X25" s="7" t="str">
        <f ca="1">HYPERLINK("#"&amp;CELL("direccion",Tabla_471031!A21),"18")</f>
        <v>18</v>
      </c>
      <c r="Y25" s="7" t="str">
        <f ca="1">HYPERLINK("#"&amp;CELL("direccion",Tabla_471032!A21),"18")</f>
        <v>18</v>
      </c>
      <c r="Z25" s="7" t="str">
        <f ca="1">HYPERLINK("#"&amp;CELL("direccion",Tabla_471059!A21),"18")</f>
        <v>18</v>
      </c>
      <c r="AA25" s="7" t="str">
        <f ca="1">HYPERLINK("#"&amp;CELL("direccion",Tabla_471071!A21),"18")</f>
        <v>18</v>
      </c>
      <c r="AB25" s="7" t="str">
        <f ca="1">HYPERLINK("#"&amp;CELL("direccion",Tabla_471062!A21),"18")</f>
        <v>18</v>
      </c>
      <c r="AC25" s="7" t="str">
        <f ca="1">HYPERLINK("#"&amp;CELL("direccion",Tabla_471074!A21),"18")</f>
        <v>18</v>
      </c>
      <c r="AD25" s="3" t="s">
        <v>213</v>
      </c>
      <c r="AE25" s="4">
        <v>45838</v>
      </c>
    </row>
    <row r="26" spans="1:31" x14ac:dyDescent="0.25">
      <c r="A26" s="3">
        <v>2025</v>
      </c>
      <c r="B26" s="4">
        <v>45748</v>
      </c>
      <c r="C26" s="4">
        <v>45838</v>
      </c>
      <c r="D26" s="3" t="s">
        <v>84</v>
      </c>
      <c r="E26" s="3">
        <v>1024</v>
      </c>
      <c r="F26" s="3" t="s">
        <v>233</v>
      </c>
      <c r="G26" s="3" t="s">
        <v>233</v>
      </c>
      <c r="H26" s="3" t="s">
        <v>225</v>
      </c>
      <c r="I26" s="3" t="s">
        <v>318</v>
      </c>
      <c r="J26" s="3" t="s">
        <v>319</v>
      </c>
      <c r="K26" s="3" t="s">
        <v>299</v>
      </c>
      <c r="L26" s="3" t="s">
        <v>92</v>
      </c>
      <c r="M26" s="3">
        <v>11998</v>
      </c>
      <c r="N26" s="3" t="s">
        <v>212</v>
      </c>
      <c r="O26" s="3">
        <v>10596.29</v>
      </c>
      <c r="P26" s="3" t="s">
        <v>212</v>
      </c>
      <c r="Q26" s="7" t="str">
        <f ca="1">HYPERLINK("#"&amp;CELL("direccion",Tabla_471065!A22),"19")</f>
        <v>19</v>
      </c>
      <c r="R26" s="7" t="str">
        <f ca="1">HYPERLINK("#"&amp;CELL("direccion",Tabla_471039!A22),"19")</f>
        <v>19</v>
      </c>
      <c r="S26" s="7" t="str">
        <f ca="1">HYPERLINK("#"&amp;CELL("direccion",Tabla_471067!A22),"19")</f>
        <v>19</v>
      </c>
      <c r="T26" s="7" t="str">
        <f ca="1">HYPERLINK("#"&amp;CELL("direccion",Tabla_471023!A22),"19")</f>
        <v>19</v>
      </c>
      <c r="U26" s="7" t="str">
        <f ca="1">HYPERLINK("#"&amp;CELL("direccion",Tabla_471047!A22),"19")</f>
        <v>19</v>
      </c>
      <c r="V26" s="7" t="str">
        <f ca="1">HYPERLINK("#"&amp;CELL("direccion",Tabla_471030!A22),"19")</f>
        <v>19</v>
      </c>
      <c r="W26" s="7" t="str">
        <f ca="1">HYPERLINK("#"&amp;CELL("direccion",Tabla_471041!A22),"19")</f>
        <v>19</v>
      </c>
      <c r="X26" s="7" t="str">
        <f ca="1">HYPERLINK("#"&amp;CELL("direccion",Tabla_471031!A22),"19")</f>
        <v>19</v>
      </c>
      <c r="Y26" s="7" t="str">
        <f ca="1">HYPERLINK("#"&amp;CELL("direccion",Tabla_471032!A22),"19")</f>
        <v>19</v>
      </c>
      <c r="Z26" s="7" t="str">
        <f ca="1">HYPERLINK("#"&amp;CELL("direccion",Tabla_471059!A22),"19")</f>
        <v>19</v>
      </c>
      <c r="AA26" s="7" t="str">
        <f ca="1">HYPERLINK("#"&amp;CELL("direccion",Tabla_471071!A22),"19")</f>
        <v>19</v>
      </c>
      <c r="AB26" s="7" t="str">
        <f ca="1">HYPERLINK("#"&amp;CELL("direccion",Tabla_471062!A22),"19")</f>
        <v>19</v>
      </c>
      <c r="AC26" s="7" t="str">
        <f ca="1">HYPERLINK("#"&amp;CELL("direccion",Tabla_471074!A22),"19")</f>
        <v>19</v>
      </c>
      <c r="AD26" s="3" t="s">
        <v>213</v>
      </c>
      <c r="AE26" s="4">
        <v>45838</v>
      </c>
    </row>
    <row r="27" spans="1:31" x14ac:dyDescent="0.25">
      <c r="A27" s="3">
        <v>2025</v>
      </c>
      <c r="B27" s="4">
        <v>45748</v>
      </c>
      <c r="C27" s="4">
        <v>45838</v>
      </c>
      <c r="D27" s="3" t="s">
        <v>84</v>
      </c>
      <c r="E27" s="3">
        <v>1023</v>
      </c>
      <c r="F27" s="3" t="s">
        <v>234</v>
      </c>
      <c r="G27" s="3" t="s">
        <v>234</v>
      </c>
      <c r="H27" s="3" t="s">
        <v>225</v>
      </c>
      <c r="I27" s="3" t="s">
        <v>320</v>
      </c>
      <c r="J27" s="3" t="s">
        <v>321</v>
      </c>
      <c r="K27" s="3" t="s">
        <v>322</v>
      </c>
      <c r="L27" s="3" t="s">
        <v>91</v>
      </c>
      <c r="M27" s="3">
        <v>11574</v>
      </c>
      <c r="N27" s="3" t="s">
        <v>212</v>
      </c>
      <c r="O27" s="3">
        <v>10244.52</v>
      </c>
      <c r="P27" s="3" t="s">
        <v>212</v>
      </c>
      <c r="Q27" s="7" t="str">
        <f ca="1">HYPERLINK("#"&amp;CELL("direccion",Tabla_471065!A23),"20")</f>
        <v>20</v>
      </c>
      <c r="R27" s="7" t="str">
        <f ca="1">HYPERLINK("#"&amp;CELL("direccion",Tabla_471039!A23),"20")</f>
        <v>20</v>
      </c>
      <c r="S27" s="7" t="str">
        <f ca="1">HYPERLINK("#"&amp;CELL("direccion",Tabla_471067!A23),"20")</f>
        <v>20</v>
      </c>
      <c r="T27" s="7" t="str">
        <f ca="1">HYPERLINK("#"&amp;CELL("direccion",Tabla_471023!A23),"20")</f>
        <v>20</v>
      </c>
      <c r="U27" s="7" t="str">
        <f ca="1">HYPERLINK("#"&amp;CELL("direccion",Tabla_471047!A23),"20")</f>
        <v>20</v>
      </c>
      <c r="V27" s="7" t="str">
        <f ca="1">HYPERLINK("#"&amp;CELL("direccion",Tabla_471030!A23),"20")</f>
        <v>20</v>
      </c>
      <c r="W27" s="7" t="str">
        <f ca="1">HYPERLINK("#"&amp;CELL("direccion",Tabla_471041!A23),"20")</f>
        <v>20</v>
      </c>
      <c r="X27" s="7" t="str">
        <f ca="1">HYPERLINK("#"&amp;CELL("direccion",Tabla_471031!A23),"20")</f>
        <v>20</v>
      </c>
      <c r="Y27" s="7" t="str">
        <f ca="1">HYPERLINK("#"&amp;CELL("direccion",Tabla_471032!A23),"20")</f>
        <v>20</v>
      </c>
      <c r="Z27" s="7" t="str">
        <f ca="1">HYPERLINK("#"&amp;CELL("direccion",Tabla_471059!A23),"20")</f>
        <v>20</v>
      </c>
      <c r="AA27" s="7" t="str">
        <f ca="1">HYPERLINK("#"&amp;CELL("direccion",Tabla_471071!A23),"20")</f>
        <v>20</v>
      </c>
      <c r="AB27" s="7" t="str">
        <f ca="1">HYPERLINK("#"&amp;CELL("direccion",Tabla_471062!A23),"20")</f>
        <v>20</v>
      </c>
      <c r="AC27" s="7" t="str">
        <f ca="1">HYPERLINK("#"&amp;CELL("direccion",Tabla_471074!A23),"20")</f>
        <v>20</v>
      </c>
      <c r="AD27" s="3" t="s">
        <v>213</v>
      </c>
      <c r="AE27" s="4">
        <v>45838</v>
      </c>
    </row>
    <row r="28" spans="1:31" x14ac:dyDescent="0.25">
      <c r="A28" s="3">
        <v>2025</v>
      </c>
      <c r="B28" s="4">
        <v>45748</v>
      </c>
      <c r="C28" s="4">
        <v>45838</v>
      </c>
      <c r="D28" s="3" t="s">
        <v>84</v>
      </c>
      <c r="E28" s="3">
        <v>1023</v>
      </c>
      <c r="F28" s="3" t="s">
        <v>234</v>
      </c>
      <c r="G28" s="3" t="s">
        <v>234</v>
      </c>
      <c r="H28" s="3" t="s">
        <v>225</v>
      </c>
      <c r="I28" s="3" t="s">
        <v>323</v>
      </c>
      <c r="J28" s="3" t="s">
        <v>324</v>
      </c>
      <c r="K28" s="3" t="s">
        <v>325</v>
      </c>
      <c r="L28" s="3" t="s">
        <v>91</v>
      </c>
      <c r="M28" s="3">
        <v>11574</v>
      </c>
      <c r="N28" s="3" t="s">
        <v>212</v>
      </c>
      <c r="O28" s="3">
        <v>10244.52</v>
      </c>
      <c r="P28" s="3" t="s">
        <v>212</v>
      </c>
      <c r="Q28" s="7" t="str">
        <f ca="1">HYPERLINK("#"&amp;CELL("direccion",Tabla_471065!A24),"21")</f>
        <v>21</v>
      </c>
      <c r="R28" s="7" t="str">
        <f ca="1">HYPERLINK("#"&amp;CELL("direccion",Tabla_471039!A24),"21")</f>
        <v>21</v>
      </c>
      <c r="S28" s="7" t="str">
        <f ca="1">HYPERLINK("#"&amp;CELL("direccion",Tabla_471067!A24),"21")</f>
        <v>21</v>
      </c>
      <c r="T28" s="7" t="str">
        <f ca="1">HYPERLINK("#"&amp;CELL("direccion",Tabla_471023!A24),"21")</f>
        <v>21</v>
      </c>
      <c r="U28" s="7" t="str">
        <f ca="1">HYPERLINK("#"&amp;CELL("direccion",Tabla_471047!A24),"21")</f>
        <v>21</v>
      </c>
      <c r="V28" s="7" t="str">
        <f ca="1">HYPERLINK("#"&amp;CELL("direccion",Tabla_471030!A24),"21")</f>
        <v>21</v>
      </c>
      <c r="W28" s="7" t="str">
        <f ca="1">HYPERLINK("#"&amp;CELL("direccion",Tabla_471041!A24),"21")</f>
        <v>21</v>
      </c>
      <c r="X28" s="7" t="str">
        <f ca="1">HYPERLINK("#"&amp;CELL("direccion",Tabla_471031!A24),"21")</f>
        <v>21</v>
      </c>
      <c r="Y28" s="7" t="str">
        <f ca="1">HYPERLINK("#"&amp;CELL("direccion",Tabla_471032!A24),"21")</f>
        <v>21</v>
      </c>
      <c r="Z28" s="7" t="str">
        <f ca="1">HYPERLINK("#"&amp;CELL("direccion",Tabla_471059!A24),"21")</f>
        <v>21</v>
      </c>
      <c r="AA28" s="7" t="str">
        <f ca="1">HYPERLINK("#"&amp;CELL("direccion",Tabla_471071!A24),"21")</f>
        <v>21</v>
      </c>
      <c r="AB28" s="7" t="str">
        <f ca="1">HYPERLINK("#"&amp;CELL("direccion",Tabla_471062!A24),"21")</f>
        <v>21</v>
      </c>
      <c r="AC28" s="7" t="str">
        <f ca="1">HYPERLINK("#"&amp;CELL("direccion",Tabla_471074!A24),"21")</f>
        <v>21</v>
      </c>
      <c r="AD28" s="3" t="s">
        <v>213</v>
      </c>
      <c r="AE28" s="4">
        <v>45838</v>
      </c>
    </row>
    <row r="29" spans="1:31" x14ac:dyDescent="0.25">
      <c r="A29" s="3">
        <v>2025</v>
      </c>
      <c r="B29" s="4">
        <v>45748</v>
      </c>
      <c r="C29" s="4">
        <v>45838</v>
      </c>
      <c r="D29" s="3" t="s">
        <v>84</v>
      </c>
      <c r="E29" s="3">
        <v>1023</v>
      </c>
      <c r="F29" s="3" t="s">
        <v>234</v>
      </c>
      <c r="G29" s="3" t="s">
        <v>234</v>
      </c>
      <c r="H29" s="3" t="s">
        <v>225</v>
      </c>
      <c r="I29" s="3" t="s">
        <v>326</v>
      </c>
      <c r="J29" s="3" t="s">
        <v>327</v>
      </c>
      <c r="K29" s="3" t="s">
        <v>328</v>
      </c>
      <c r="L29" s="3" t="s">
        <v>91</v>
      </c>
      <c r="M29" s="3">
        <v>11574</v>
      </c>
      <c r="N29" s="3" t="s">
        <v>212</v>
      </c>
      <c r="O29" s="3">
        <v>10244.52</v>
      </c>
      <c r="P29" s="3" t="s">
        <v>212</v>
      </c>
      <c r="Q29" s="7" t="str">
        <f ca="1">HYPERLINK("#"&amp;CELL("direccion",Tabla_471065!A25),"22")</f>
        <v>22</v>
      </c>
      <c r="R29" s="7" t="str">
        <f ca="1">HYPERLINK("#"&amp;CELL("direccion",Tabla_471039!A25),"22")</f>
        <v>22</v>
      </c>
      <c r="S29" s="7" t="str">
        <f ca="1">HYPERLINK("#"&amp;CELL("direccion",Tabla_471067!A25),"22")</f>
        <v>22</v>
      </c>
      <c r="T29" s="7" t="str">
        <f ca="1">HYPERLINK("#"&amp;CELL("direccion",Tabla_471023!A25),"22")</f>
        <v>22</v>
      </c>
      <c r="U29" s="7" t="str">
        <f ca="1">HYPERLINK("#"&amp;CELL("direccion",Tabla_471047!A25),"22")</f>
        <v>22</v>
      </c>
      <c r="V29" s="7" t="str">
        <f ca="1">HYPERLINK("#"&amp;CELL("direccion",Tabla_471030!A25),"22")</f>
        <v>22</v>
      </c>
      <c r="W29" s="7" t="str">
        <f ca="1">HYPERLINK("#"&amp;CELL("direccion",Tabla_471041!A25),"22")</f>
        <v>22</v>
      </c>
      <c r="X29" s="7" t="str">
        <f ca="1">HYPERLINK("#"&amp;CELL("direccion",Tabla_471031!A25),"22")</f>
        <v>22</v>
      </c>
      <c r="Y29" s="7" t="str">
        <f ca="1">HYPERLINK("#"&amp;CELL("direccion",Tabla_471032!A25),"22")</f>
        <v>22</v>
      </c>
      <c r="Z29" s="7" t="str">
        <f ca="1">HYPERLINK("#"&amp;CELL("direccion",Tabla_471059!A25),"22")</f>
        <v>22</v>
      </c>
      <c r="AA29" s="7" t="str">
        <f ca="1">HYPERLINK("#"&amp;CELL("direccion",Tabla_471071!A25),"22")</f>
        <v>22</v>
      </c>
      <c r="AB29" s="7" t="str">
        <f ca="1">HYPERLINK("#"&amp;CELL("direccion",Tabla_471062!A25),"22")</f>
        <v>22</v>
      </c>
      <c r="AC29" s="7" t="str">
        <f ca="1">HYPERLINK("#"&amp;CELL("direccion",Tabla_471074!A25),"22")</f>
        <v>22</v>
      </c>
      <c r="AD29" s="3" t="s">
        <v>213</v>
      </c>
      <c r="AE29" s="4">
        <v>45838</v>
      </c>
    </row>
    <row r="30" spans="1:31" x14ac:dyDescent="0.25">
      <c r="A30" s="3">
        <v>2025</v>
      </c>
      <c r="B30" s="4">
        <v>45748</v>
      </c>
      <c r="C30" s="4">
        <v>45838</v>
      </c>
      <c r="D30" s="3" t="s">
        <v>84</v>
      </c>
      <c r="E30" s="3">
        <v>1023</v>
      </c>
      <c r="F30" s="3" t="s">
        <v>234</v>
      </c>
      <c r="G30" s="3" t="s">
        <v>234</v>
      </c>
      <c r="H30" s="3" t="s">
        <v>225</v>
      </c>
      <c r="I30" s="3" t="s">
        <v>329</v>
      </c>
      <c r="J30" s="3" t="s">
        <v>330</v>
      </c>
      <c r="K30" s="3" t="s">
        <v>331</v>
      </c>
      <c r="L30" s="3" t="s">
        <v>91</v>
      </c>
      <c r="M30" s="3">
        <v>11574</v>
      </c>
      <c r="N30" s="3" t="s">
        <v>212</v>
      </c>
      <c r="O30" s="3">
        <v>10244.52</v>
      </c>
      <c r="P30" s="3" t="s">
        <v>212</v>
      </c>
      <c r="Q30" s="7" t="str">
        <f ca="1">HYPERLINK("#"&amp;CELL("direccion",Tabla_471065!A26),"23")</f>
        <v>23</v>
      </c>
      <c r="R30" s="7" t="str">
        <f ca="1">HYPERLINK("#"&amp;CELL("direccion",Tabla_471039!A26),"23")</f>
        <v>23</v>
      </c>
      <c r="S30" s="7" t="str">
        <f ca="1">HYPERLINK("#"&amp;CELL("direccion",Tabla_471067!A26),"23")</f>
        <v>23</v>
      </c>
      <c r="T30" s="7" t="str">
        <f ca="1">HYPERLINK("#"&amp;CELL("direccion",Tabla_471023!A26),"23")</f>
        <v>23</v>
      </c>
      <c r="U30" s="7" t="str">
        <f ca="1">HYPERLINK("#"&amp;CELL("direccion",Tabla_471047!A26),"23")</f>
        <v>23</v>
      </c>
      <c r="V30" s="7" t="str">
        <f ca="1">HYPERLINK("#"&amp;CELL("direccion",Tabla_471030!A26),"23")</f>
        <v>23</v>
      </c>
      <c r="W30" s="7" t="str">
        <f ca="1">HYPERLINK("#"&amp;CELL("direccion",Tabla_471041!A26),"23")</f>
        <v>23</v>
      </c>
      <c r="X30" s="7" t="str">
        <f ca="1">HYPERLINK("#"&amp;CELL("direccion",Tabla_471031!A26),"23")</f>
        <v>23</v>
      </c>
      <c r="Y30" s="7" t="str">
        <f ca="1">HYPERLINK("#"&amp;CELL("direccion",Tabla_471032!A26),"23")</f>
        <v>23</v>
      </c>
      <c r="Z30" s="7" t="str">
        <f ca="1">HYPERLINK("#"&amp;CELL("direccion",Tabla_471059!A26),"23")</f>
        <v>23</v>
      </c>
      <c r="AA30" s="7" t="str">
        <f ca="1">HYPERLINK("#"&amp;CELL("direccion",Tabla_471071!A26),"23")</f>
        <v>23</v>
      </c>
      <c r="AB30" s="7" t="str">
        <f ca="1">HYPERLINK("#"&amp;CELL("direccion",Tabla_471062!A26),"23")</f>
        <v>23</v>
      </c>
      <c r="AC30" s="7" t="str">
        <f ca="1">HYPERLINK("#"&amp;CELL("direccion",Tabla_471074!A26),"23")</f>
        <v>23</v>
      </c>
      <c r="AD30" s="3" t="s">
        <v>213</v>
      </c>
      <c r="AE30" s="4">
        <v>45838</v>
      </c>
    </row>
    <row r="31" spans="1:31" x14ac:dyDescent="0.25">
      <c r="A31" s="3">
        <v>2025</v>
      </c>
      <c r="B31" s="4">
        <v>45748</v>
      </c>
      <c r="C31" s="4">
        <v>45838</v>
      </c>
      <c r="D31" s="3" t="s">
        <v>84</v>
      </c>
      <c r="E31" s="3">
        <v>1023</v>
      </c>
      <c r="F31" s="3" t="s">
        <v>234</v>
      </c>
      <c r="G31" s="3" t="s">
        <v>234</v>
      </c>
      <c r="H31" s="3" t="s">
        <v>225</v>
      </c>
      <c r="I31" s="3" t="s">
        <v>332</v>
      </c>
      <c r="J31" s="3" t="s">
        <v>333</v>
      </c>
      <c r="K31" s="3" t="s">
        <v>334</v>
      </c>
      <c r="L31" s="3" t="s">
        <v>92</v>
      </c>
      <c r="M31" s="3">
        <v>11574</v>
      </c>
      <c r="N31" s="3" t="s">
        <v>212</v>
      </c>
      <c r="O31" s="3">
        <v>10244.52</v>
      </c>
      <c r="P31" s="3" t="s">
        <v>212</v>
      </c>
      <c r="Q31" s="7" t="str">
        <f ca="1">HYPERLINK("#"&amp;CELL("direccion",Tabla_471065!A27),"24")</f>
        <v>24</v>
      </c>
      <c r="R31" s="7" t="str">
        <f ca="1">HYPERLINK("#"&amp;CELL("direccion",Tabla_471039!A27),"24")</f>
        <v>24</v>
      </c>
      <c r="S31" s="7" t="str">
        <f ca="1">HYPERLINK("#"&amp;CELL("direccion",Tabla_471067!A27),"24")</f>
        <v>24</v>
      </c>
      <c r="T31" s="7" t="str">
        <f ca="1">HYPERLINK("#"&amp;CELL("direccion",Tabla_471023!A27),"24")</f>
        <v>24</v>
      </c>
      <c r="U31" s="7" t="str">
        <f ca="1">HYPERLINK("#"&amp;CELL("direccion",Tabla_471047!A27),"24")</f>
        <v>24</v>
      </c>
      <c r="V31" s="7" t="str">
        <f ca="1">HYPERLINK("#"&amp;CELL("direccion",Tabla_471030!A27),"24")</f>
        <v>24</v>
      </c>
      <c r="W31" s="7" t="str">
        <f ca="1">HYPERLINK("#"&amp;CELL("direccion",Tabla_471041!A27),"24")</f>
        <v>24</v>
      </c>
      <c r="X31" s="7" t="str">
        <f ca="1">HYPERLINK("#"&amp;CELL("direccion",Tabla_471031!A27),"24")</f>
        <v>24</v>
      </c>
      <c r="Y31" s="7" t="str">
        <f ca="1">HYPERLINK("#"&amp;CELL("direccion",Tabla_471032!A27),"24")</f>
        <v>24</v>
      </c>
      <c r="Z31" s="7" t="str">
        <f ca="1">HYPERLINK("#"&amp;CELL("direccion",Tabla_471059!A27),"24")</f>
        <v>24</v>
      </c>
      <c r="AA31" s="7" t="str">
        <f ca="1">HYPERLINK("#"&amp;CELL("direccion",Tabla_471071!A27),"24")</f>
        <v>24</v>
      </c>
      <c r="AB31" s="7" t="str">
        <f ca="1">HYPERLINK("#"&amp;CELL("direccion",Tabla_471062!A27),"24")</f>
        <v>24</v>
      </c>
      <c r="AC31" s="7" t="str">
        <f ca="1">HYPERLINK("#"&amp;CELL("direccion",Tabla_471074!A27),"24")</f>
        <v>24</v>
      </c>
      <c r="AD31" s="3" t="s">
        <v>213</v>
      </c>
      <c r="AE31" s="4">
        <v>45838</v>
      </c>
    </row>
    <row r="32" spans="1:31" x14ac:dyDescent="0.25">
      <c r="A32" s="3">
        <v>2025</v>
      </c>
      <c r="B32" s="4">
        <v>45748</v>
      </c>
      <c r="C32" s="4">
        <v>45838</v>
      </c>
      <c r="D32" s="3" t="s">
        <v>84</v>
      </c>
      <c r="E32" s="3">
        <v>1023</v>
      </c>
      <c r="F32" s="3" t="s">
        <v>234</v>
      </c>
      <c r="G32" s="3" t="s">
        <v>234</v>
      </c>
      <c r="H32" s="3" t="s">
        <v>225</v>
      </c>
      <c r="I32" s="3" t="s">
        <v>335</v>
      </c>
      <c r="J32" s="3" t="s">
        <v>336</v>
      </c>
      <c r="K32" s="3" t="s">
        <v>337</v>
      </c>
      <c r="L32" s="3" t="s">
        <v>91</v>
      </c>
      <c r="M32" s="3">
        <v>11574</v>
      </c>
      <c r="N32" s="3" t="s">
        <v>212</v>
      </c>
      <c r="O32" s="3">
        <v>10244.52</v>
      </c>
      <c r="P32" s="3" t="s">
        <v>212</v>
      </c>
      <c r="Q32" s="7" t="str">
        <f ca="1">HYPERLINK("#"&amp;CELL("direccion",Tabla_471065!A28),"25")</f>
        <v>25</v>
      </c>
      <c r="R32" s="7" t="str">
        <f ca="1">HYPERLINK("#"&amp;CELL("direccion",Tabla_471039!A28),"25")</f>
        <v>25</v>
      </c>
      <c r="S32" s="7" t="str">
        <f ca="1">HYPERLINK("#"&amp;CELL("direccion",Tabla_471067!A28),"25")</f>
        <v>25</v>
      </c>
      <c r="T32" s="7" t="str">
        <f ca="1">HYPERLINK("#"&amp;CELL("direccion",Tabla_471023!A28),"25")</f>
        <v>25</v>
      </c>
      <c r="U32" s="7" t="str">
        <f ca="1">HYPERLINK("#"&amp;CELL("direccion",Tabla_471047!A28),"25")</f>
        <v>25</v>
      </c>
      <c r="V32" s="7" t="str">
        <f ca="1">HYPERLINK("#"&amp;CELL("direccion",Tabla_471030!A28),"25")</f>
        <v>25</v>
      </c>
      <c r="W32" s="7" t="str">
        <f ca="1">HYPERLINK("#"&amp;CELL("direccion",Tabla_471041!A28),"25")</f>
        <v>25</v>
      </c>
      <c r="X32" s="7" t="str">
        <f ca="1">HYPERLINK("#"&amp;CELL("direccion",Tabla_471031!A28),"25")</f>
        <v>25</v>
      </c>
      <c r="Y32" s="7" t="str">
        <f ca="1">HYPERLINK("#"&amp;CELL("direccion",Tabla_471032!A28),"25")</f>
        <v>25</v>
      </c>
      <c r="Z32" s="7" t="str">
        <f ca="1">HYPERLINK("#"&amp;CELL("direccion",Tabla_471059!A28),"25")</f>
        <v>25</v>
      </c>
      <c r="AA32" s="7" t="str">
        <f ca="1">HYPERLINK("#"&amp;CELL("direccion",Tabla_471071!A28),"25")</f>
        <v>25</v>
      </c>
      <c r="AB32" s="7" t="str">
        <f ca="1">HYPERLINK("#"&amp;CELL("direccion",Tabla_471062!A28),"25")</f>
        <v>25</v>
      </c>
      <c r="AC32" s="7" t="str">
        <f ca="1">HYPERLINK("#"&amp;CELL("direccion",Tabla_471074!A28),"25")</f>
        <v>25</v>
      </c>
      <c r="AD32" s="3" t="s">
        <v>213</v>
      </c>
      <c r="AE32" s="4">
        <v>45838</v>
      </c>
    </row>
    <row r="33" spans="1:31" x14ac:dyDescent="0.25">
      <c r="A33" s="3">
        <v>2025</v>
      </c>
      <c r="B33" s="4">
        <v>45748</v>
      </c>
      <c r="C33" s="4">
        <v>45838</v>
      </c>
      <c r="D33" s="3" t="s">
        <v>84</v>
      </c>
      <c r="E33" s="3">
        <v>1023</v>
      </c>
      <c r="F33" s="3" t="s">
        <v>234</v>
      </c>
      <c r="G33" s="3" t="s">
        <v>234</v>
      </c>
      <c r="H33" s="3" t="s">
        <v>225</v>
      </c>
      <c r="I33" s="3" t="s">
        <v>338</v>
      </c>
      <c r="J33" s="3" t="s">
        <v>339</v>
      </c>
      <c r="K33" s="3" t="s">
        <v>340</v>
      </c>
      <c r="L33" s="3" t="s">
        <v>91</v>
      </c>
      <c r="M33" s="3">
        <v>11574</v>
      </c>
      <c r="N33" s="3" t="s">
        <v>212</v>
      </c>
      <c r="O33" s="3">
        <v>10244.52</v>
      </c>
      <c r="P33" s="3" t="s">
        <v>212</v>
      </c>
      <c r="Q33" s="7" t="str">
        <f ca="1">HYPERLINK("#"&amp;CELL("direccion",Tabla_471065!A29),"26")</f>
        <v>26</v>
      </c>
      <c r="R33" s="7" t="str">
        <f ca="1">HYPERLINK("#"&amp;CELL("direccion",Tabla_471039!A29),"26")</f>
        <v>26</v>
      </c>
      <c r="S33" s="7" t="str">
        <f ca="1">HYPERLINK("#"&amp;CELL("direccion",Tabla_471067!A29),"26")</f>
        <v>26</v>
      </c>
      <c r="T33" s="7" t="str">
        <f ca="1">HYPERLINK("#"&amp;CELL("direccion",Tabla_471023!A29),"26")</f>
        <v>26</v>
      </c>
      <c r="U33" s="7" t="str">
        <f ca="1">HYPERLINK("#"&amp;CELL("direccion",Tabla_471047!A29),"26")</f>
        <v>26</v>
      </c>
      <c r="V33" s="7" t="str">
        <f ca="1">HYPERLINK("#"&amp;CELL("direccion",Tabla_471030!A29),"26")</f>
        <v>26</v>
      </c>
      <c r="W33" s="7" t="str">
        <f ca="1">HYPERLINK("#"&amp;CELL("direccion",Tabla_471041!A29),"26")</f>
        <v>26</v>
      </c>
      <c r="X33" s="7" t="str">
        <f ca="1">HYPERLINK("#"&amp;CELL("direccion",Tabla_471031!A29),"26")</f>
        <v>26</v>
      </c>
      <c r="Y33" s="7" t="str">
        <f ca="1">HYPERLINK("#"&amp;CELL("direccion",Tabla_471032!A29),"26")</f>
        <v>26</v>
      </c>
      <c r="Z33" s="7" t="str">
        <f ca="1">HYPERLINK("#"&amp;CELL("direccion",Tabla_471059!A29),"26")</f>
        <v>26</v>
      </c>
      <c r="AA33" s="7" t="str">
        <f ca="1">HYPERLINK("#"&amp;CELL("direccion",Tabla_471071!A29),"26")</f>
        <v>26</v>
      </c>
      <c r="AB33" s="7" t="str">
        <f ca="1">HYPERLINK("#"&amp;CELL("direccion",Tabla_471062!A29),"26")</f>
        <v>26</v>
      </c>
      <c r="AC33" s="7" t="str">
        <f ca="1">HYPERLINK("#"&amp;CELL("direccion",Tabla_471074!A29),"26")</f>
        <v>26</v>
      </c>
      <c r="AD33" s="3" t="s">
        <v>213</v>
      </c>
      <c r="AE33" s="4">
        <v>45838</v>
      </c>
    </row>
    <row r="34" spans="1:31" x14ac:dyDescent="0.25">
      <c r="A34" s="3">
        <v>2025</v>
      </c>
      <c r="B34" s="4">
        <v>45748</v>
      </c>
      <c r="C34" s="4">
        <v>45838</v>
      </c>
      <c r="D34" s="3" t="s">
        <v>84</v>
      </c>
      <c r="E34" s="3">
        <v>1023</v>
      </c>
      <c r="F34" s="3" t="s">
        <v>234</v>
      </c>
      <c r="G34" s="3" t="s">
        <v>234</v>
      </c>
      <c r="H34" s="3" t="s">
        <v>225</v>
      </c>
      <c r="I34" s="3" t="s">
        <v>341</v>
      </c>
      <c r="J34" s="3" t="s">
        <v>342</v>
      </c>
      <c r="K34" s="3" t="s">
        <v>343</v>
      </c>
      <c r="L34" s="3" t="s">
        <v>91</v>
      </c>
      <c r="M34" s="3">
        <v>11574</v>
      </c>
      <c r="N34" s="3" t="s">
        <v>212</v>
      </c>
      <c r="O34" s="3">
        <v>10244.52</v>
      </c>
      <c r="P34" s="3" t="s">
        <v>212</v>
      </c>
      <c r="Q34" s="7" t="str">
        <f ca="1">HYPERLINK("#"&amp;CELL("direccion",Tabla_471065!A30),"27")</f>
        <v>27</v>
      </c>
      <c r="R34" s="7" t="str">
        <f ca="1">HYPERLINK("#"&amp;CELL("direccion",Tabla_471039!A30),"27")</f>
        <v>27</v>
      </c>
      <c r="S34" s="7" t="str">
        <f ca="1">HYPERLINK("#"&amp;CELL("direccion",Tabla_471067!A30),"27")</f>
        <v>27</v>
      </c>
      <c r="T34" s="7" t="str">
        <f ca="1">HYPERLINK("#"&amp;CELL("direccion",Tabla_471023!A30),"27")</f>
        <v>27</v>
      </c>
      <c r="U34" s="7" t="str">
        <f ca="1">HYPERLINK("#"&amp;CELL("direccion",Tabla_471047!A30),"27")</f>
        <v>27</v>
      </c>
      <c r="V34" s="7" t="str">
        <f ca="1">HYPERLINK("#"&amp;CELL("direccion",Tabla_471030!A30),"27")</f>
        <v>27</v>
      </c>
      <c r="W34" s="7" t="str">
        <f ca="1">HYPERLINK("#"&amp;CELL("direccion",Tabla_471041!A30),"27")</f>
        <v>27</v>
      </c>
      <c r="X34" s="7" t="str">
        <f ca="1">HYPERLINK("#"&amp;CELL("direccion",Tabla_471031!A30),"27")</f>
        <v>27</v>
      </c>
      <c r="Y34" s="7" t="str">
        <f ca="1">HYPERLINK("#"&amp;CELL("direccion",Tabla_471032!A30),"27")</f>
        <v>27</v>
      </c>
      <c r="Z34" s="7" t="str">
        <f ca="1">HYPERLINK("#"&amp;CELL("direccion",Tabla_471059!A30),"27")</f>
        <v>27</v>
      </c>
      <c r="AA34" s="7" t="str">
        <f ca="1">HYPERLINK("#"&amp;CELL("direccion",Tabla_471071!A30),"27")</f>
        <v>27</v>
      </c>
      <c r="AB34" s="7" t="str">
        <f ca="1">HYPERLINK("#"&amp;CELL("direccion",Tabla_471062!A30),"27")</f>
        <v>27</v>
      </c>
      <c r="AC34" s="7" t="str">
        <f ca="1">HYPERLINK("#"&amp;CELL("direccion",Tabla_471074!A30),"27")</f>
        <v>27</v>
      </c>
      <c r="AD34" s="3" t="s">
        <v>213</v>
      </c>
      <c r="AE34" s="4">
        <v>45838</v>
      </c>
    </row>
    <row r="35" spans="1:31" x14ac:dyDescent="0.25">
      <c r="A35" s="3">
        <v>2025</v>
      </c>
      <c r="B35" s="4">
        <v>45748</v>
      </c>
      <c r="C35" s="4">
        <v>45838</v>
      </c>
      <c r="D35" s="3" t="s">
        <v>84</v>
      </c>
      <c r="E35" s="3">
        <v>1023</v>
      </c>
      <c r="F35" s="3" t="s">
        <v>234</v>
      </c>
      <c r="G35" s="3" t="s">
        <v>234</v>
      </c>
      <c r="H35" s="3" t="s">
        <v>225</v>
      </c>
      <c r="I35" s="3" t="s">
        <v>344</v>
      </c>
      <c r="J35" s="3" t="s">
        <v>345</v>
      </c>
      <c r="K35" s="3" t="s">
        <v>346</v>
      </c>
      <c r="L35" s="3" t="s">
        <v>91</v>
      </c>
      <c r="M35" s="3">
        <v>11574</v>
      </c>
      <c r="N35" s="3" t="s">
        <v>212</v>
      </c>
      <c r="O35" s="3">
        <v>10244.52</v>
      </c>
      <c r="P35" s="3" t="s">
        <v>212</v>
      </c>
      <c r="Q35" s="7" t="str">
        <f ca="1">HYPERLINK("#"&amp;CELL("direccion",Tabla_471065!A31),"28")</f>
        <v>28</v>
      </c>
      <c r="R35" s="7" t="str">
        <f ca="1">HYPERLINK("#"&amp;CELL("direccion",Tabla_471039!A31),"28")</f>
        <v>28</v>
      </c>
      <c r="S35" s="7" t="str">
        <f ca="1">HYPERLINK("#"&amp;CELL("direccion",Tabla_471067!A31),"28")</f>
        <v>28</v>
      </c>
      <c r="T35" s="7" t="str">
        <f ca="1">HYPERLINK("#"&amp;CELL("direccion",Tabla_471023!A31),"28")</f>
        <v>28</v>
      </c>
      <c r="U35" s="7" t="str">
        <f ca="1">HYPERLINK("#"&amp;CELL("direccion",Tabla_471047!A31),"28")</f>
        <v>28</v>
      </c>
      <c r="V35" s="7" t="str">
        <f ca="1">HYPERLINK("#"&amp;CELL("direccion",Tabla_471030!A31),"28")</f>
        <v>28</v>
      </c>
      <c r="W35" s="7" t="str">
        <f ca="1">HYPERLINK("#"&amp;CELL("direccion",Tabla_471041!A31),"28")</f>
        <v>28</v>
      </c>
      <c r="X35" s="7" t="str">
        <f ca="1">HYPERLINK("#"&amp;CELL("direccion",Tabla_471031!A31),"28")</f>
        <v>28</v>
      </c>
      <c r="Y35" s="7" t="str">
        <f ca="1">HYPERLINK("#"&amp;CELL("direccion",Tabla_471032!A31),"28")</f>
        <v>28</v>
      </c>
      <c r="Z35" s="7" t="str">
        <f ca="1">HYPERLINK("#"&amp;CELL("direccion",Tabla_471059!A31),"28")</f>
        <v>28</v>
      </c>
      <c r="AA35" s="7" t="str">
        <f ca="1">HYPERLINK("#"&amp;CELL("direccion",Tabla_471071!A31),"28")</f>
        <v>28</v>
      </c>
      <c r="AB35" s="7" t="str">
        <f ca="1">HYPERLINK("#"&amp;CELL("direccion",Tabla_471062!A31),"28")</f>
        <v>28</v>
      </c>
      <c r="AC35" s="7" t="str">
        <f ca="1">HYPERLINK("#"&amp;CELL("direccion",Tabla_471074!A31),"28")</f>
        <v>28</v>
      </c>
      <c r="AD35" s="3" t="s">
        <v>213</v>
      </c>
      <c r="AE35" s="4">
        <v>45838</v>
      </c>
    </row>
    <row r="36" spans="1:31" x14ac:dyDescent="0.25">
      <c r="A36" s="3">
        <v>2025</v>
      </c>
      <c r="B36" s="4">
        <v>45748</v>
      </c>
      <c r="C36" s="4">
        <v>45838</v>
      </c>
      <c r="D36" s="3" t="s">
        <v>84</v>
      </c>
      <c r="E36" s="3">
        <v>1023</v>
      </c>
      <c r="F36" s="3" t="s">
        <v>234</v>
      </c>
      <c r="G36" s="3" t="s">
        <v>234</v>
      </c>
      <c r="H36" s="3" t="s">
        <v>225</v>
      </c>
      <c r="I36" s="3" t="s">
        <v>347</v>
      </c>
      <c r="J36" s="3" t="s">
        <v>325</v>
      </c>
      <c r="K36" s="3" t="s">
        <v>348</v>
      </c>
      <c r="L36" s="3" t="s">
        <v>91</v>
      </c>
      <c r="M36" s="3">
        <v>11574</v>
      </c>
      <c r="N36" s="3" t="s">
        <v>212</v>
      </c>
      <c r="O36" s="3">
        <v>10244.52</v>
      </c>
      <c r="P36" s="3" t="s">
        <v>212</v>
      </c>
      <c r="Q36" s="7" t="str">
        <f ca="1">HYPERLINK("#"&amp;CELL("direccion",Tabla_471065!A32),"29")</f>
        <v>29</v>
      </c>
      <c r="R36" s="7" t="str">
        <f ca="1">HYPERLINK("#"&amp;CELL("direccion",Tabla_471039!A32),"29")</f>
        <v>29</v>
      </c>
      <c r="S36" s="7" t="str">
        <f ca="1">HYPERLINK("#"&amp;CELL("direccion",Tabla_471067!A32),"29")</f>
        <v>29</v>
      </c>
      <c r="T36" s="7" t="str">
        <f ca="1">HYPERLINK("#"&amp;CELL("direccion",Tabla_471023!A32),"29")</f>
        <v>29</v>
      </c>
      <c r="U36" s="7" t="str">
        <f ca="1">HYPERLINK("#"&amp;CELL("direccion",Tabla_471047!A32),"29")</f>
        <v>29</v>
      </c>
      <c r="V36" s="7" t="str">
        <f ca="1">HYPERLINK("#"&amp;CELL("direccion",Tabla_471030!A32),"29")</f>
        <v>29</v>
      </c>
      <c r="W36" s="7" t="str">
        <f ca="1">HYPERLINK("#"&amp;CELL("direccion",Tabla_471041!A32),"29")</f>
        <v>29</v>
      </c>
      <c r="X36" s="7" t="str">
        <f ca="1">HYPERLINK("#"&amp;CELL("direccion",Tabla_471031!A32),"29")</f>
        <v>29</v>
      </c>
      <c r="Y36" s="7" t="str">
        <f ca="1">HYPERLINK("#"&amp;CELL("direccion",Tabla_471032!A32),"29")</f>
        <v>29</v>
      </c>
      <c r="Z36" s="7" t="str">
        <f ca="1">HYPERLINK("#"&amp;CELL("direccion",Tabla_471059!A32),"29")</f>
        <v>29</v>
      </c>
      <c r="AA36" s="7" t="str">
        <f ca="1">HYPERLINK("#"&amp;CELL("direccion",Tabla_471071!A32),"29")</f>
        <v>29</v>
      </c>
      <c r="AB36" s="7" t="str">
        <f ca="1">HYPERLINK("#"&amp;CELL("direccion",Tabla_471062!A32),"29")</f>
        <v>29</v>
      </c>
      <c r="AC36" s="7" t="str">
        <f ca="1">HYPERLINK("#"&amp;CELL("direccion",Tabla_471074!A32),"29")</f>
        <v>29</v>
      </c>
      <c r="AD36" s="3" t="s">
        <v>213</v>
      </c>
      <c r="AE36" s="4">
        <v>45838</v>
      </c>
    </row>
    <row r="37" spans="1:31" x14ac:dyDescent="0.25">
      <c r="A37" s="3">
        <v>2025</v>
      </c>
      <c r="B37" s="4">
        <v>45748</v>
      </c>
      <c r="C37" s="4">
        <v>45838</v>
      </c>
      <c r="D37" s="3" t="s">
        <v>84</v>
      </c>
      <c r="E37" s="3">
        <v>1023</v>
      </c>
      <c r="F37" s="3" t="s">
        <v>234</v>
      </c>
      <c r="G37" s="3" t="s">
        <v>234</v>
      </c>
      <c r="H37" s="3" t="s">
        <v>225</v>
      </c>
      <c r="I37" s="3" t="s">
        <v>349</v>
      </c>
      <c r="J37" s="3" t="s">
        <v>348</v>
      </c>
      <c r="K37" s="3" t="s">
        <v>294</v>
      </c>
      <c r="L37" s="3" t="s">
        <v>91</v>
      </c>
      <c r="M37" s="3">
        <v>11574</v>
      </c>
      <c r="N37" s="3" t="s">
        <v>212</v>
      </c>
      <c r="O37" s="3">
        <v>10244.52</v>
      </c>
      <c r="P37" s="3" t="s">
        <v>212</v>
      </c>
      <c r="Q37" s="7" t="str">
        <f ca="1">HYPERLINK("#"&amp;CELL("direccion",Tabla_471065!A33),"30")</f>
        <v>30</v>
      </c>
      <c r="R37" s="7" t="str">
        <f ca="1">HYPERLINK("#"&amp;CELL("direccion",Tabla_471039!A33),"30")</f>
        <v>30</v>
      </c>
      <c r="S37" s="7" t="str">
        <f ca="1">HYPERLINK("#"&amp;CELL("direccion",Tabla_471067!A33),"30")</f>
        <v>30</v>
      </c>
      <c r="T37" s="7" t="str">
        <f ca="1">HYPERLINK("#"&amp;CELL("direccion",Tabla_471023!A33),"30")</f>
        <v>30</v>
      </c>
      <c r="U37" s="7" t="str">
        <f ca="1">HYPERLINK("#"&amp;CELL("direccion",Tabla_471047!A33),"30")</f>
        <v>30</v>
      </c>
      <c r="V37" s="7" t="str">
        <f ca="1">HYPERLINK("#"&amp;CELL("direccion",Tabla_471030!A33),"30")</f>
        <v>30</v>
      </c>
      <c r="W37" s="7" t="str">
        <f ca="1">HYPERLINK("#"&amp;CELL("direccion",Tabla_471041!A33),"30")</f>
        <v>30</v>
      </c>
      <c r="X37" s="7" t="str">
        <f ca="1">HYPERLINK("#"&amp;CELL("direccion",Tabla_471031!A33),"30")</f>
        <v>30</v>
      </c>
      <c r="Y37" s="7" t="str">
        <f ca="1">HYPERLINK("#"&amp;CELL("direccion",Tabla_471032!A33),"30")</f>
        <v>30</v>
      </c>
      <c r="Z37" s="7" t="str">
        <f ca="1">HYPERLINK("#"&amp;CELL("direccion",Tabla_471059!A33),"30")</f>
        <v>30</v>
      </c>
      <c r="AA37" s="7" t="str">
        <f ca="1">HYPERLINK("#"&amp;CELL("direccion",Tabla_471071!A33),"30")</f>
        <v>30</v>
      </c>
      <c r="AB37" s="7" t="str">
        <f ca="1">HYPERLINK("#"&amp;CELL("direccion",Tabla_471062!A33),"30")</f>
        <v>30</v>
      </c>
      <c r="AC37" s="7" t="str">
        <f ca="1">HYPERLINK("#"&amp;CELL("direccion",Tabla_471074!A33),"30")</f>
        <v>30</v>
      </c>
      <c r="AD37" s="3" t="s">
        <v>213</v>
      </c>
      <c r="AE37" s="4">
        <v>45838</v>
      </c>
    </row>
    <row r="38" spans="1:31" x14ac:dyDescent="0.25">
      <c r="A38" s="3">
        <v>2025</v>
      </c>
      <c r="B38" s="4">
        <v>45748</v>
      </c>
      <c r="C38" s="4">
        <v>45838</v>
      </c>
      <c r="D38" s="3" t="s">
        <v>84</v>
      </c>
      <c r="E38" s="3">
        <v>1012</v>
      </c>
      <c r="F38" s="3" t="s">
        <v>235</v>
      </c>
      <c r="G38" s="3" t="s">
        <v>235</v>
      </c>
      <c r="H38" s="3" t="s">
        <v>225</v>
      </c>
      <c r="I38" s="3" t="s">
        <v>350</v>
      </c>
      <c r="J38" s="3" t="s">
        <v>330</v>
      </c>
      <c r="K38" s="3" t="s">
        <v>351</v>
      </c>
      <c r="L38" s="3" t="s">
        <v>92</v>
      </c>
      <c r="M38" s="3">
        <v>7470</v>
      </c>
      <c r="N38" s="3" t="s">
        <v>212</v>
      </c>
      <c r="O38" s="3">
        <v>6722.25</v>
      </c>
      <c r="P38" s="3" t="s">
        <v>212</v>
      </c>
      <c r="Q38" s="7" t="str">
        <f ca="1">HYPERLINK("#"&amp;CELL("direccion",Tabla_471065!A34),"31")</f>
        <v>31</v>
      </c>
      <c r="R38" s="7" t="str">
        <f ca="1">HYPERLINK("#"&amp;CELL("direccion",Tabla_471039!A34),"31")</f>
        <v>31</v>
      </c>
      <c r="S38" s="7" t="str">
        <f ca="1">HYPERLINK("#"&amp;CELL("direccion",Tabla_471067!A34),"31")</f>
        <v>31</v>
      </c>
      <c r="T38" s="7" t="str">
        <f ca="1">HYPERLINK("#"&amp;CELL("direccion",Tabla_471023!A34),"31")</f>
        <v>31</v>
      </c>
      <c r="U38" s="7" t="str">
        <f ca="1">HYPERLINK("#"&amp;CELL("direccion",Tabla_471047!A34),"31")</f>
        <v>31</v>
      </c>
      <c r="V38" s="7" t="str">
        <f ca="1">HYPERLINK("#"&amp;CELL("direccion",Tabla_471030!A34),"31")</f>
        <v>31</v>
      </c>
      <c r="W38" s="7" t="str">
        <f ca="1">HYPERLINK("#"&amp;CELL("direccion",Tabla_471041!A34),"31")</f>
        <v>31</v>
      </c>
      <c r="X38" s="7" t="str">
        <f ca="1">HYPERLINK("#"&amp;CELL("direccion",Tabla_471031!A34),"31")</f>
        <v>31</v>
      </c>
      <c r="Y38" s="7" t="str">
        <f ca="1">HYPERLINK("#"&amp;CELL("direccion",Tabla_471032!A34),"31")</f>
        <v>31</v>
      </c>
      <c r="Z38" s="7" t="str">
        <f ca="1">HYPERLINK("#"&amp;CELL("direccion",Tabla_471059!A34),"31")</f>
        <v>31</v>
      </c>
      <c r="AA38" s="7" t="str">
        <f ca="1">HYPERLINK("#"&amp;CELL("direccion",Tabla_471071!A34),"31")</f>
        <v>31</v>
      </c>
      <c r="AB38" s="7" t="str">
        <f ca="1">HYPERLINK("#"&amp;CELL("direccion",Tabla_471062!A34),"31")</f>
        <v>31</v>
      </c>
      <c r="AC38" s="7" t="str">
        <f ca="1">HYPERLINK("#"&amp;CELL("direccion",Tabla_471074!A34),"31")</f>
        <v>31</v>
      </c>
      <c r="AD38" s="3" t="s">
        <v>213</v>
      </c>
      <c r="AE38" s="4">
        <v>45838</v>
      </c>
    </row>
    <row r="39" spans="1:31" x14ac:dyDescent="0.25">
      <c r="A39" s="3">
        <v>2025</v>
      </c>
      <c r="B39" s="4">
        <v>45748</v>
      </c>
      <c r="C39" s="4">
        <v>45838</v>
      </c>
      <c r="D39" s="3" t="s">
        <v>84</v>
      </c>
      <c r="E39" s="3">
        <v>199</v>
      </c>
      <c r="F39" s="3" t="s">
        <v>236</v>
      </c>
      <c r="G39" s="3" t="s">
        <v>236</v>
      </c>
      <c r="H39" s="3" t="s">
        <v>225</v>
      </c>
      <c r="I39" s="3" t="s">
        <v>352</v>
      </c>
      <c r="J39" s="3" t="s">
        <v>353</v>
      </c>
      <c r="K39" s="3" t="s">
        <v>342</v>
      </c>
      <c r="L39" s="3" t="s">
        <v>91</v>
      </c>
      <c r="M39" s="3">
        <v>15437</v>
      </c>
      <c r="N39" s="3" t="s">
        <v>212</v>
      </c>
      <c r="O39" s="3">
        <v>12646.09</v>
      </c>
      <c r="P39" s="3" t="s">
        <v>212</v>
      </c>
      <c r="Q39" s="7" t="str">
        <f ca="1">HYPERLINK("#"&amp;CELL("direccion",Tabla_471065!A35),"32")</f>
        <v>32</v>
      </c>
      <c r="R39" s="7" t="str">
        <f ca="1">HYPERLINK("#"&amp;CELL("direccion",Tabla_471039!A35),"32")</f>
        <v>32</v>
      </c>
      <c r="S39" s="7" t="str">
        <f ca="1">HYPERLINK("#"&amp;CELL("direccion",Tabla_471067!A35),"32")</f>
        <v>32</v>
      </c>
      <c r="T39" s="7" t="str">
        <f ca="1">HYPERLINK("#"&amp;CELL("direccion",Tabla_471023!A35),"32")</f>
        <v>32</v>
      </c>
      <c r="U39" s="7" t="str">
        <f ca="1">HYPERLINK("#"&amp;CELL("direccion",Tabla_471047!A35),"32")</f>
        <v>32</v>
      </c>
      <c r="V39" s="7" t="str">
        <f ca="1">HYPERLINK("#"&amp;CELL("direccion",Tabla_471030!A35),"32")</f>
        <v>32</v>
      </c>
      <c r="W39" s="7" t="str">
        <f ca="1">HYPERLINK("#"&amp;CELL("direccion",Tabla_471041!A35),"32")</f>
        <v>32</v>
      </c>
      <c r="X39" s="7" t="str">
        <f ca="1">HYPERLINK("#"&amp;CELL("direccion",Tabla_471031!A35),"32")</f>
        <v>32</v>
      </c>
      <c r="Y39" s="7" t="str">
        <f ca="1">HYPERLINK("#"&amp;CELL("direccion",Tabla_471032!A35),"32")</f>
        <v>32</v>
      </c>
      <c r="Z39" s="7" t="str">
        <f ca="1">HYPERLINK("#"&amp;CELL("direccion",Tabla_471059!A35),"32")</f>
        <v>32</v>
      </c>
      <c r="AA39" s="7" t="str">
        <f ca="1">HYPERLINK("#"&amp;CELL("direccion",Tabla_471071!A35),"32")</f>
        <v>32</v>
      </c>
      <c r="AB39" s="7" t="str">
        <f ca="1">HYPERLINK("#"&amp;CELL("direccion",Tabla_471062!A35),"32")</f>
        <v>32</v>
      </c>
      <c r="AC39" s="7" t="str">
        <f ca="1">HYPERLINK("#"&amp;CELL("direccion",Tabla_471074!A35),"32")</f>
        <v>32</v>
      </c>
      <c r="AD39" s="3" t="s">
        <v>213</v>
      </c>
      <c r="AE39" s="4">
        <v>45838</v>
      </c>
    </row>
    <row r="40" spans="1:31" x14ac:dyDescent="0.25">
      <c r="A40" s="3">
        <v>2025</v>
      </c>
      <c r="B40" s="4">
        <v>45748</v>
      </c>
      <c r="C40" s="4">
        <v>45838</v>
      </c>
      <c r="D40" s="3" t="s">
        <v>84</v>
      </c>
      <c r="E40" s="3">
        <v>199</v>
      </c>
      <c r="F40" s="3" t="s">
        <v>236</v>
      </c>
      <c r="G40" s="3" t="s">
        <v>236</v>
      </c>
      <c r="H40" s="3" t="s">
        <v>225</v>
      </c>
      <c r="I40" s="3" t="s">
        <v>354</v>
      </c>
      <c r="J40" s="3" t="s">
        <v>355</v>
      </c>
      <c r="K40" s="3" t="s">
        <v>356</v>
      </c>
      <c r="L40" s="3" t="s">
        <v>92</v>
      </c>
      <c r="M40" s="3">
        <v>16470</v>
      </c>
      <c r="N40" s="3" t="s">
        <v>212</v>
      </c>
      <c r="O40" s="3">
        <v>13350.43</v>
      </c>
      <c r="P40" s="3" t="s">
        <v>212</v>
      </c>
      <c r="Q40" s="7" t="str">
        <f ca="1">HYPERLINK("#"&amp;CELL("direccion",Tabla_471065!A36),"33")</f>
        <v>33</v>
      </c>
      <c r="R40" s="7" t="str">
        <f ca="1">HYPERLINK("#"&amp;CELL("direccion",Tabla_471039!A36),"33")</f>
        <v>33</v>
      </c>
      <c r="S40" s="7" t="str">
        <f ca="1">HYPERLINK("#"&amp;CELL("direccion",Tabla_471067!A36),"33")</f>
        <v>33</v>
      </c>
      <c r="T40" s="7" t="str">
        <f ca="1">HYPERLINK("#"&amp;CELL("direccion",Tabla_471023!A36),"33")</f>
        <v>33</v>
      </c>
      <c r="U40" s="7" t="str">
        <f ca="1">HYPERLINK("#"&amp;CELL("direccion",Tabla_471047!A36),"33")</f>
        <v>33</v>
      </c>
      <c r="V40" s="7" t="str">
        <f ca="1">HYPERLINK("#"&amp;CELL("direccion",Tabla_471030!A36),"33")</f>
        <v>33</v>
      </c>
      <c r="W40" s="7" t="str">
        <f ca="1">HYPERLINK("#"&amp;CELL("direccion",Tabla_471041!A36),"33")</f>
        <v>33</v>
      </c>
      <c r="X40" s="7" t="str">
        <f ca="1">HYPERLINK("#"&amp;CELL("direccion",Tabla_471031!A36),"33")</f>
        <v>33</v>
      </c>
      <c r="Y40" s="7" t="str">
        <f ca="1">HYPERLINK("#"&amp;CELL("direccion",Tabla_471032!A36),"33")</f>
        <v>33</v>
      </c>
      <c r="Z40" s="7" t="str">
        <f ca="1">HYPERLINK("#"&amp;CELL("direccion",Tabla_471059!A36),"33")</f>
        <v>33</v>
      </c>
      <c r="AA40" s="7" t="str">
        <f ca="1">HYPERLINK("#"&amp;CELL("direccion",Tabla_471071!A36),"33")</f>
        <v>33</v>
      </c>
      <c r="AB40" s="7" t="str">
        <f ca="1">HYPERLINK("#"&amp;CELL("direccion",Tabla_471062!A36),"33")</f>
        <v>33</v>
      </c>
      <c r="AC40" s="7" t="str">
        <f ca="1">HYPERLINK("#"&amp;CELL("direccion",Tabla_471074!A36),"33")</f>
        <v>33</v>
      </c>
      <c r="AD40" s="3" t="s">
        <v>213</v>
      </c>
      <c r="AE40" s="4">
        <v>45838</v>
      </c>
    </row>
    <row r="41" spans="1:31" x14ac:dyDescent="0.25">
      <c r="A41" s="3">
        <v>2025</v>
      </c>
      <c r="B41" s="4">
        <v>45748</v>
      </c>
      <c r="C41" s="4">
        <v>45838</v>
      </c>
      <c r="D41" s="3" t="s">
        <v>84</v>
      </c>
      <c r="E41" s="3">
        <v>199</v>
      </c>
      <c r="F41" s="3" t="s">
        <v>236</v>
      </c>
      <c r="G41" s="3" t="s">
        <v>236</v>
      </c>
      <c r="H41" s="3" t="s">
        <v>225</v>
      </c>
      <c r="I41" s="3" t="s">
        <v>357</v>
      </c>
      <c r="J41" s="3" t="s">
        <v>291</v>
      </c>
      <c r="K41" s="3" t="s">
        <v>299</v>
      </c>
      <c r="L41" s="3" t="s">
        <v>91</v>
      </c>
      <c r="M41" s="3">
        <v>15437</v>
      </c>
      <c r="N41" s="3" t="s">
        <v>212</v>
      </c>
      <c r="O41" s="3">
        <v>12646.09</v>
      </c>
      <c r="P41" s="3" t="s">
        <v>212</v>
      </c>
      <c r="Q41" s="7" t="str">
        <f ca="1">HYPERLINK("#"&amp;CELL("direccion",Tabla_471065!A37),"34")</f>
        <v>34</v>
      </c>
      <c r="R41" s="7" t="str">
        <f ca="1">HYPERLINK("#"&amp;CELL("direccion",Tabla_471039!A37),"34")</f>
        <v>34</v>
      </c>
      <c r="S41" s="7" t="str">
        <f ca="1">HYPERLINK("#"&amp;CELL("direccion",Tabla_471067!A37),"34")</f>
        <v>34</v>
      </c>
      <c r="T41" s="7" t="str">
        <f ca="1">HYPERLINK("#"&amp;CELL("direccion",Tabla_471023!A37),"34")</f>
        <v>34</v>
      </c>
      <c r="U41" s="7" t="str">
        <f ca="1">HYPERLINK("#"&amp;CELL("direccion",Tabla_471047!A37),"34")</f>
        <v>34</v>
      </c>
      <c r="V41" s="7" t="str">
        <f ca="1">HYPERLINK("#"&amp;CELL("direccion",Tabla_471030!A37),"34")</f>
        <v>34</v>
      </c>
      <c r="W41" s="7" t="str">
        <f ca="1">HYPERLINK("#"&amp;CELL("direccion",Tabla_471041!A37),"34")</f>
        <v>34</v>
      </c>
      <c r="X41" s="7" t="str">
        <f ca="1">HYPERLINK("#"&amp;CELL("direccion",Tabla_471031!A37),"34")</f>
        <v>34</v>
      </c>
      <c r="Y41" s="7" t="str">
        <f ca="1">HYPERLINK("#"&amp;CELL("direccion",Tabla_471032!A37),"34")</f>
        <v>34</v>
      </c>
      <c r="Z41" s="7" t="str">
        <f ca="1">HYPERLINK("#"&amp;CELL("direccion",Tabla_471059!A37),"34")</f>
        <v>34</v>
      </c>
      <c r="AA41" s="7" t="str">
        <f ca="1">HYPERLINK("#"&amp;CELL("direccion",Tabla_471071!A37),"34")</f>
        <v>34</v>
      </c>
      <c r="AB41" s="7" t="str">
        <f ca="1">HYPERLINK("#"&amp;CELL("direccion",Tabla_471062!A37),"34")</f>
        <v>34</v>
      </c>
      <c r="AC41" s="7" t="str">
        <f ca="1">HYPERLINK("#"&amp;CELL("direccion",Tabla_471074!A37),"34")</f>
        <v>34</v>
      </c>
      <c r="AD41" s="3" t="s">
        <v>213</v>
      </c>
      <c r="AE41" s="4">
        <v>45838</v>
      </c>
    </row>
    <row r="42" spans="1:31" x14ac:dyDescent="0.25">
      <c r="A42" s="3">
        <v>2025</v>
      </c>
      <c r="B42" s="4">
        <v>45748</v>
      </c>
      <c r="C42" s="4">
        <v>45838</v>
      </c>
      <c r="D42" s="3" t="s">
        <v>84</v>
      </c>
      <c r="E42" s="3">
        <v>199</v>
      </c>
      <c r="F42" s="3" t="s">
        <v>236</v>
      </c>
      <c r="G42" s="3" t="s">
        <v>236</v>
      </c>
      <c r="H42" s="3" t="s">
        <v>225</v>
      </c>
      <c r="I42" s="3" t="s">
        <v>358</v>
      </c>
      <c r="J42" s="3" t="s">
        <v>294</v>
      </c>
      <c r="K42" s="3" t="s">
        <v>299</v>
      </c>
      <c r="L42" s="3" t="s">
        <v>91</v>
      </c>
      <c r="M42" s="3">
        <v>15437</v>
      </c>
      <c r="N42" s="3" t="s">
        <v>212</v>
      </c>
      <c r="O42" s="3">
        <v>12646.09</v>
      </c>
      <c r="P42" s="3" t="s">
        <v>212</v>
      </c>
      <c r="Q42" s="7" t="str">
        <f ca="1">HYPERLINK("#"&amp;CELL("direccion",Tabla_471065!A38),"35")</f>
        <v>35</v>
      </c>
      <c r="R42" s="7" t="str">
        <f ca="1">HYPERLINK("#"&amp;CELL("direccion",Tabla_471039!A38),"35")</f>
        <v>35</v>
      </c>
      <c r="S42" s="7" t="str">
        <f ca="1">HYPERLINK("#"&amp;CELL("direccion",Tabla_471067!A38),"35")</f>
        <v>35</v>
      </c>
      <c r="T42" s="7" t="str">
        <f ca="1">HYPERLINK("#"&amp;CELL("direccion",Tabla_471023!A38),"35")</f>
        <v>35</v>
      </c>
      <c r="U42" s="7" t="str">
        <f ca="1">HYPERLINK("#"&amp;CELL("direccion",Tabla_471047!A38),"35")</f>
        <v>35</v>
      </c>
      <c r="V42" s="7" t="str">
        <f ca="1">HYPERLINK("#"&amp;CELL("direccion",Tabla_471030!A38),"35")</f>
        <v>35</v>
      </c>
      <c r="W42" s="7" t="str">
        <f ca="1">HYPERLINK("#"&amp;CELL("direccion",Tabla_471041!A38),"35")</f>
        <v>35</v>
      </c>
      <c r="X42" s="7" t="str">
        <f ca="1">HYPERLINK("#"&amp;CELL("direccion",Tabla_471031!A38),"35")</f>
        <v>35</v>
      </c>
      <c r="Y42" s="7" t="str">
        <f ca="1">HYPERLINK("#"&amp;CELL("direccion",Tabla_471032!A38),"35")</f>
        <v>35</v>
      </c>
      <c r="Z42" s="7" t="str">
        <f ca="1">HYPERLINK("#"&amp;CELL("direccion",Tabla_471059!A38),"35")</f>
        <v>35</v>
      </c>
      <c r="AA42" s="7" t="str">
        <f ca="1">HYPERLINK("#"&amp;CELL("direccion",Tabla_471071!A38),"35")</f>
        <v>35</v>
      </c>
      <c r="AB42" s="7" t="str">
        <f ca="1">HYPERLINK("#"&amp;CELL("direccion",Tabla_471062!A38),"35")</f>
        <v>35</v>
      </c>
      <c r="AC42" s="7" t="str">
        <f ca="1">HYPERLINK("#"&amp;CELL("direccion",Tabla_471074!A38),"35")</f>
        <v>35</v>
      </c>
      <c r="AD42" s="3" t="s">
        <v>213</v>
      </c>
      <c r="AE42" s="4">
        <v>45838</v>
      </c>
    </row>
    <row r="43" spans="1:31" x14ac:dyDescent="0.25">
      <c r="A43" s="3">
        <v>2025</v>
      </c>
      <c r="B43" s="4">
        <v>45748</v>
      </c>
      <c r="C43" s="4">
        <v>45838</v>
      </c>
      <c r="D43" s="3" t="s">
        <v>84</v>
      </c>
      <c r="E43" s="3">
        <v>199</v>
      </c>
      <c r="F43" s="3" t="s">
        <v>237</v>
      </c>
      <c r="G43" s="3" t="s">
        <v>237</v>
      </c>
      <c r="H43" s="3" t="s">
        <v>225</v>
      </c>
      <c r="I43" s="3" t="s">
        <v>359</v>
      </c>
      <c r="J43" s="3" t="s">
        <v>360</v>
      </c>
      <c r="K43" s="3" t="s">
        <v>280</v>
      </c>
      <c r="L43" s="3" t="s">
        <v>92</v>
      </c>
      <c r="M43" s="3">
        <v>15437</v>
      </c>
      <c r="N43" s="3" t="s">
        <v>212</v>
      </c>
      <c r="O43" s="3">
        <v>12646.09</v>
      </c>
      <c r="P43" s="3" t="s">
        <v>212</v>
      </c>
      <c r="Q43" s="7" t="str">
        <f ca="1">HYPERLINK("#"&amp;CELL("direccion",Tabla_471065!A39),"36")</f>
        <v>36</v>
      </c>
      <c r="R43" s="7" t="str">
        <f ca="1">HYPERLINK("#"&amp;CELL("direccion",Tabla_471039!A39),"36")</f>
        <v>36</v>
      </c>
      <c r="S43" s="7" t="str">
        <f ca="1">HYPERLINK("#"&amp;CELL("direccion",Tabla_471067!A39),"36")</f>
        <v>36</v>
      </c>
      <c r="T43" s="7" t="str">
        <f ca="1">HYPERLINK("#"&amp;CELL("direccion",Tabla_471023!A39),"36")</f>
        <v>36</v>
      </c>
      <c r="U43" s="7" t="str">
        <f ca="1">HYPERLINK("#"&amp;CELL("direccion",Tabla_471047!A39),"36")</f>
        <v>36</v>
      </c>
      <c r="V43" s="7" t="str">
        <f ca="1">HYPERLINK("#"&amp;CELL("direccion",Tabla_471030!A39),"36")</f>
        <v>36</v>
      </c>
      <c r="W43" s="7" t="str">
        <f ca="1">HYPERLINK("#"&amp;CELL("direccion",Tabla_471041!A39),"36")</f>
        <v>36</v>
      </c>
      <c r="X43" s="7" t="str">
        <f ca="1">HYPERLINK("#"&amp;CELL("direccion",Tabla_471031!A39),"36")</f>
        <v>36</v>
      </c>
      <c r="Y43" s="7" t="str">
        <f ca="1">HYPERLINK("#"&amp;CELL("direccion",Tabla_471032!A39),"36")</f>
        <v>36</v>
      </c>
      <c r="Z43" s="7" t="str">
        <f ca="1">HYPERLINK("#"&amp;CELL("direccion",Tabla_471059!A39),"36")</f>
        <v>36</v>
      </c>
      <c r="AA43" s="7" t="str">
        <f ca="1">HYPERLINK("#"&amp;CELL("direccion",Tabla_471071!A39),"36")</f>
        <v>36</v>
      </c>
      <c r="AB43" s="7" t="str">
        <f ca="1">HYPERLINK("#"&amp;CELL("direccion",Tabla_471062!A39),"36")</f>
        <v>36</v>
      </c>
      <c r="AC43" s="7" t="str">
        <f ca="1">HYPERLINK("#"&amp;CELL("direccion",Tabla_471074!A39),"36")</f>
        <v>36</v>
      </c>
      <c r="AD43" s="3" t="s">
        <v>213</v>
      </c>
      <c r="AE43" s="4">
        <v>45838</v>
      </c>
    </row>
    <row r="44" spans="1:31" x14ac:dyDescent="0.25">
      <c r="A44" s="3">
        <v>2025</v>
      </c>
      <c r="B44" s="4">
        <v>45748</v>
      </c>
      <c r="C44" s="4">
        <v>45838</v>
      </c>
      <c r="D44" s="3" t="s">
        <v>84</v>
      </c>
      <c r="E44" s="3">
        <v>199</v>
      </c>
      <c r="F44" s="3" t="s">
        <v>237</v>
      </c>
      <c r="G44" s="3" t="s">
        <v>237</v>
      </c>
      <c r="H44" s="3" t="s">
        <v>225</v>
      </c>
      <c r="I44" s="3" t="s">
        <v>361</v>
      </c>
      <c r="J44" s="3" t="s">
        <v>362</v>
      </c>
      <c r="K44" s="3" t="s">
        <v>363</v>
      </c>
      <c r="L44" s="3" t="s">
        <v>92</v>
      </c>
      <c r="M44" s="3">
        <v>15437</v>
      </c>
      <c r="N44" s="3" t="s">
        <v>212</v>
      </c>
      <c r="O44" s="3">
        <v>12646.09</v>
      </c>
      <c r="P44" s="3" t="s">
        <v>212</v>
      </c>
      <c r="Q44" s="7" t="str">
        <f ca="1">HYPERLINK("#"&amp;CELL("direccion",Tabla_471065!A40),"37")</f>
        <v>37</v>
      </c>
      <c r="R44" s="7" t="str">
        <f ca="1">HYPERLINK("#"&amp;CELL("direccion",Tabla_471039!A40),"37")</f>
        <v>37</v>
      </c>
      <c r="S44" s="7" t="str">
        <f ca="1">HYPERLINK("#"&amp;CELL("direccion",Tabla_471067!A40),"37")</f>
        <v>37</v>
      </c>
      <c r="T44" s="7" t="str">
        <f ca="1">HYPERLINK("#"&amp;CELL("direccion",Tabla_471023!A40),"37")</f>
        <v>37</v>
      </c>
      <c r="U44" s="7" t="str">
        <f ca="1">HYPERLINK("#"&amp;CELL("direccion",Tabla_471047!A40),"37")</f>
        <v>37</v>
      </c>
      <c r="V44" s="7" t="str">
        <f ca="1">HYPERLINK("#"&amp;CELL("direccion",Tabla_471030!A40),"37")</f>
        <v>37</v>
      </c>
      <c r="W44" s="7" t="str">
        <f ca="1">HYPERLINK("#"&amp;CELL("direccion",Tabla_471041!A40),"37")</f>
        <v>37</v>
      </c>
      <c r="X44" s="7" t="str">
        <f ca="1">HYPERLINK("#"&amp;CELL("direccion",Tabla_471031!A40),"37")</f>
        <v>37</v>
      </c>
      <c r="Y44" s="7" t="str">
        <f ca="1">HYPERLINK("#"&amp;CELL("direccion",Tabla_471032!A40),"37")</f>
        <v>37</v>
      </c>
      <c r="Z44" s="7" t="str">
        <f ca="1">HYPERLINK("#"&amp;CELL("direccion",Tabla_471059!A40),"37")</f>
        <v>37</v>
      </c>
      <c r="AA44" s="7" t="str">
        <f ca="1">HYPERLINK("#"&amp;CELL("direccion",Tabla_471071!A40),"37")</f>
        <v>37</v>
      </c>
      <c r="AB44" s="7" t="str">
        <f ca="1">HYPERLINK("#"&amp;CELL("direccion",Tabla_471062!A40),"37")</f>
        <v>37</v>
      </c>
      <c r="AC44" s="7" t="str">
        <f ca="1">HYPERLINK("#"&amp;CELL("direccion",Tabla_471074!A40),"37")</f>
        <v>37</v>
      </c>
      <c r="AD44" s="3" t="s">
        <v>213</v>
      </c>
      <c r="AE44" s="4">
        <v>45838</v>
      </c>
    </row>
    <row r="45" spans="1:31" x14ac:dyDescent="0.25">
      <c r="A45" s="3">
        <v>2025</v>
      </c>
      <c r="B45" s="4">
        <v>45748</v>
      </c>
      <c r="C45" s="4">
        <v>45838</v>
      </c>
      <c r="D45" s="3" t="s">
        <v>84</v>
      </c>
      <c r="E45" s="3">
        <v>199</v>
      </c>
      <c r="F45" s="3" t="s">
        <v>236</v>
      </c>
      <c r="G45" s="3" t="s">
        <v>236</v>
      </c>
      <c r="H45" s="3" t="s">
        <v>225</v>
      </c>
      <c r="I45" s="3" t="s">
        <v>364</v>
      </c>
      <c r="J45" s="3" t="s">
        <v>365</v>
      </c>
      <c r="K45" s="3" t="s">
        <v>366</v>
      </c>
      <c r="L45" s="3" t="s">
        <v>92</v>
      </c>
      <c r="M45" s="3">
        <v>16470</v>
      </c>
      <c r="N45" s="3" t="s">
        <v>212</v>
      </c>
      <c r="O45" s="3">
        <v>13350.43</v>
      </c>
      <c r="P45" s="3" t="s">
        <v>212</v>
      </c>
      <c r="Q45" s="7" t="str">
        <f ca="1">HYPERLINK("#"&amp;CELL("direccion",Tabla_471065!A41),"38")</f>
        <v>38</v>
      </c>
      <c r="R45" s="7" t="str">
        <f ca="1">HYPERLINK("#"&amp;CELL("direccion",Tabla_471039!A41),"38")</f>
        <v>38</v>
      </c>
      <c r="S45" s="7" t="str">
        <f ca="1">HYPERLINK("#"&amp;CELL("direccion",Tabla_471067!A41),"38")</f>
        <v>38</v>
      </c>
      <c r="T45" s="7" t="str">
        <f ca="1">HYPERLINK("#"&amp;CELL("direccion",Tabla_471023!A41),"38")</f>
        <v>38</v>
      </c>
      <c r="U45" s="7" t="str">
        <f ca="1">HYPERLINK("#"&amp;CELL("direccion",Tabla_471047!A41),"38")</f>
        <v>38</v>
      </c>
      <c r="V45" s="7" t="str">
        <f ca="1">HYPERLINK("#"&amp;CELL("direccion",Tabla_471030!A41),"38")</f>
        <v>38</v>
      </c>
      <c r="W45" s="7" t="str">
        <f ca="1">HYPERLINK("#"&amp;CELL("direccion",Tabla_471041!A41),"38")</f>
        <v>38</v>
      </c>
      <c r="X45" s="7" t="str">
        <f ca="1">HYPERLINK("#"&amp;CELL("direccion",Tabla_471031!A41),"38")</f>
        <v>38</v>
      </c>
      <c r="Y45" s="7" t="str">
        <f ca="1">HYPERLINK("#"&amp;CELL("direccion",Tabla_471032!A41),"38")</f>
        <v>38</v>
      </c>
      <c r="Z45" s="7" t="str">
        <f ca="1">HYPERLINK("#"&amp;CELL("direccion",Tabla_471059!A41),"38")</f>
        <v>38</v>
      </c>
      <c r="AA45" s="7" t="str">
        <f ca="1">HYPERLINK("#"&amp;CELL("direccion",Tabla_471071!A41),"38")</f>
        <v>38</v>
      </c>
      <c r="AB45" s="7" t="str">
        <f ca="1">HYPERLINK("#"&amp;CELL("direccion",Tabla_471062!A41),"38")</f>
        <v>38</v>
      </c>
      <c r="AC45" s="7" t="str">
        <f ca="1">HYPERLINK("#"&amp;CELL("direccion",Tabla_471074!A41),"38")</f>
        <v>38</v>
      </c>
      <c r="AD45" s="3" t="s">
        <v>213</v>
      </c>
      <c r="AE45" s="4">
        <v>45838</v>
      </c>
    </row>
    <row r="46" spans="1:31" x14ac:dyDescent="0.25">
      <c r="A46" s="3">
        <v>2025</v>
      </c>
      <c r="B46" s="4">
        <v>45748</v>
      </c>
      <c r="C46" s="4">
        <v>45838</v>
      </c>
      <c r="D46" s="3" t="s">
        <v>84</v>
      </c>
      <c r="E46" s="3">
        <v>199</v>
      </c>
      <c r="F46" s="3" t="s">
        <v>236</v>
      </c>
      <c r="G46" s="3" t="s">
        <v>236</v>
      </c>
      <c r="H46" s="3" t="s">
        <v>225</v>
      </c>
      <c r="I46" s="3" t="s">
        <v>367</v>
      </c>
      <c r="J46" s="3" t="s">
        <v>346</v>
      </c>
      <c r="K46" s="3" t="s">
        <v>368</v>
      </c>
      <c r="L46" s="3" t="s">
        <v>92</v>
      </c>
      <c r="M46" s="3">
        <v>15437</v>
      </c>
      <c r="N46" s="3" t="s">
        <v>212</v>
      </c>
      <c r="O46" s="3">
        <v>12646.09</v>
      </c>
      <c r="P46" s="3" t="s">
        <v>212</v>
      </c>
      <c r="Q46" s="7" t="str">
        <f ca="1">HYPERLINK("#"&amp;CELL("direccion",Tabla_471065!A42),"39")</f>
        <v>39</v>
      </c>
      <c r="R46" s="7" t="str">
        <f ca="1">HYPERLINK("#"&amp;CELL("direccion",Tabla_471039!A42),"39")</f>
        <v>39</v>
      </c>
      <c r="S46" s="7" t="str">
        <f ca="1">HYPERLINK("#"&amp;CELL("direccion",Tabla_471067!A42),"39")</f>
        <v>39</v>
      </c>
      <c r="T46" s="7" t="str">
        <f ca="1">HYPERLINK("#"&amp;CELL("direccion",Tabla_471023!A42),"39")</f>
        <v>39</v>
      </c>
      <c r="U46" s="7" t="str">
        <f ca="1">HYPERLINK("#"&amp;CELL("direccion",Tabla_471047!A42),"39")</f>
        <v>39</v>
      </c>
      <c r="V46" s="7" t="str">
        <f ca="1">HYPERLINK("#"&amp;CELL("direccion",Tabla_471030!A42),"39")</f>
        <v>39</v>
      </c>
      <c r="W46" s="7" t="str">
        <f ca="1">HYPERLINK("#"&amp;CELL("direccion",Tabla_471041!A42),"39")</f>
        <v>39</v>
      </c>
      <c r="X46" s="7" t="str">
        <f ca="1">HYPERLINK("#"&amp;CELL("direccion",Tabla_471031!A42),"39")</f>
        <v>39</v>
      </c>
      <c r="Y46" s="7" t="str">
        <f ca="1">HYPERLINK("#"&amp;CELL("direccion",Tabla_471032!A42),"39")</f>
        <v>39</v>
      </c>
      <c r="Z46" s="7" t="str">
        <f ca="1">HYPERLINK("#"&amp;CELL("direccion",Tabla_471059!A42),"39")</f>
        <v>39</v>
      </c>
      <c r="AA46" s="7" t="str">
        <f ca="1">HYPERLINK("#"&amp;CELL("direccion",Tabla_471071!A42),"39")</f>
        <v>39</v>
      </c>
      <c r="AB46" s="7" t="str">
        <f ca="1">HYPERLINK("#"&amp;CELL("direccion",Tabla_471062!A42),"39")</f>
        <v>39</v>
      </c>
      <c r="AC46" s="7" t="str">
        <f ca="1">HYPERLINK("#"&amp;CELL("direccion",Tabla_471074!A42),"39")</f>
        <v>39</v>
      </c>
      <c r="AD46" s="3" t="s">
        <v>213</v>
      </c>
      <c r="AE46" s="4">
        <v>45838</v>
      </c>
    </row>
    <row r="47" spans="1:31" x14ac:dyDescent="0.25">
      <c r="A47" s="3">
        <v>2025</v>
      </c>
      <c r="B47" s="4">
        <v>45748</v>
      </c>
      <c r="C47" s="4">
        <v>45838</v>
      </c>
      <c r="D47" s="3" t="s">
        <v>84</v>
      </c>
      <c r="E47" s="3">
        <v>199</v>
      </c>
      <c r="F47" s="3" t="s">
        <v>236</v>
      </c>
      <c r="G47" s="3" t="s">
        <v>236</v>
      </c>
      <c r="H47" s="3" t="s">
        <v>225</v>
      </c>
      <c r="I47" s="3" t="s">
        <v>369</v>
      </c>
      <c r="J47" s="3" t="s">
        <v>304</v>
      </c>
      <c r="K47" s="3" t="s">
        <v>370</v>
      </c>
      <c r="L47" s="3" t="s">
        <v>91</v>
      </c>
      <c r="M47" s="3">
        <v>15437</v>
      </c>
      <c r="N47" s="3" t="s">
        <v>212</v>
      </c>
      <c r="O47" s="3">
        <v>12646.09</v>
      </c>
      <c r="P47" s="3" t="s">
        <v>212</v>
      </c>
      <c r="Q47" s="7" t="str">
        <f ca="1">HYPERLINK("#"&amp;CELL("direccion",Tabla_471065!A43),"40")</f>
        <v>40</v>
      </c>
      <c r="R47" s="7" t="str">
        <f ca="1">HYPERLINK("#"&amp;CELL("direccion",Tabla_471039!A43),"40")</f>
        <v>40</v>
      </c>
      <c r="S47" s="7" t="str">
        <f ca="1">HYPERLINK("#"&amp;CELL("direccion",Tabla_471067!A43),"40")</f>
        <v>40</v>
      </c>
      <c r="T47" s="7" t="str">
        <f ca="1">HYPERLINK("#"&amp;CELL("direccion",Tabla_471023!A43),"40")</f>
        <v>40</v>
      </c>
      <c r="U47" s="7" t="str">
        <f ca="1">HYPERLINK("#"&amp;CELL("direccion",Tabla_471047!A43),"40")</f>
        <v>40</v>
      </c>
      <c r="V47" s="7" t="str">
        <f ca="1">HYPERLINK("#"&amp;CELL("direccion",Tabla_471030!A43),"40")</f>
        <v>40</v>
      </c>
      <c r="W47" s="7" t="str">
        <f ca="1">HYPERLINK("#"&amp;CELL("direccion",Tabla_471041!A43),"40")</f>
        <v>40</v>
      </c>
      <c r="X47" s="7" t="str">
        <f ca="1">HYPERLINK("#"&amp;CELL("direccion",Tabla_471031!A43),"40")</f>
        <v>40</v>
      </c>
      <c r="Y47" s="7" t="str">
        <f ca="1">HYPERLINK("#"&amp;CELL("direccion",Tabla_471032!A43),"40")</f>
        <v>40</v>
      </c>
      <c r="Z47" s="7" t="str">
        <f ca="1">HYPERLINK("#"&amp;CELL("direccion",Tabla_471059!A43),"40")</f>
        <v>40</v>
      </c>
      <c r="AA47" s="7" t="str">
        <f ca="1">HYPERLINK("#"&amp;CELL("direccion",Tabla_471071!A43),"40")</f>
        <v>40</v>
      </c>
      <c r="AB47" s="7" t="str">
        <f ca="1">HYPERLINK("#"&amp;CELL("direccion",Tabla_471062!A43),"40")</f>
        <v>40</v>
      </c>
      <c r="AC47" s="7" t="str">
        <f ca="1">HYPERLINK("#"&amp;CELL("direccion",Tabla_471074!A43),"40")</f>
        <v>40</v>
      </c>
      <c r="AD47" s="3" t="s">
        <v>213</v>
      </c>
      <c r="AE47" s="4">
        <v>45838</v>
      </c>
    </row>
    <row r="48" spans="1:31" x14ac:dyDescent="0.25">
      <c r="A48" s="3">
        <v>2025</v>
      </c>
      <c r="B48" s="4">
        <v>45748</v>
      </c>
      <c r="C48" s="4">
        <v>45838</v>
      </c>
      <c r="D48" s="3" t="s">
        <v>84</v>
      </c>
      <c r="E48" s="3">
        <v>199</v>
      </c>
      <c r="F48" s="3" t="s">
        <v>236</v>
      </c>
      <c r="G48" s="3" t="s">
        <v>236</v>
      </c>
      <c r="H48" s="3" t="s">
        <v>225</v>
      </c>
      <c r="I48" s="3" t="s">
        <v>371</v>
      </c>
      <c r="J48" s="3" t="s">
        <v>310</v>
      </c>
      <c r="K48" s="3" t="s">
        <v>294</v>
      </c>
      <c r="L48" s="3" t="s">
        <v>91</v>
      </c>
      <c r="M48" s="3">
        <v>16470</v>
      </c>
      <c r="N48" s="3" t="s">
        <v>212</v>
      </c>
      <c r="O48" s="3">
        <v>13350.43</v>
      </c>
      <c r="P48" s="3" t="s">
        <v>212</v>
      </c>
      <c r="Q48" s="7" t="str">
        <f ca="1">HYPERLINK("#"&amp;CELL("direccion",Tabla_471065!A44),"41")</f>
        <v>41</v>
      </c>
      <c r="R48" s="7" t="str">
        <f ca="1">HYPERLINK("#"&amp;CELL("direccion",Tabla_471039!A44),"41")</f>
        <v>41</v>
      </c>
      <c r="S48" s="7" t="str">
        <f ca="1">HYPERLINK("#"&amp;CELL("direccion",Tabla_471067!A44),"41")</f>
        <v>41</v>
      </c>
      <c r="T48" s="7" t="str">
        <f ca="1">HYPERLINK("#"&amp;CELL("direccion",Tabla_471023!A44),"41")</f>
        <v>41</v>
      </c>
      <c r="U48" s="7" t="str">
        <f ca="1">HYPERLINK("#"&amp;CELL("direccion",Tabla_471047!A44),"41")</f>
        <v>41</v>
      </c>
      <c r="V48" s="7" t="str">
        <f ca="1">HYPERLINK("#"&amp;CELL("direccion",Tabla_471030!A44),"41")</f>
        <v>41</v>
      </c>
      <c r="W48" s="7" t="str">
        <f ca="1">HYPERLINK("#"&amp;CELL("direccion",Tabla_471041!A44),"41")</f>
        <v>41</v>
      </c>
      <c r="X48" s="7" t="str">
        <f ca="1">HYPERLINK("#"&amp;CELL("direccion",Tabla_471031!A44),"41")</f>
        <v>41</v>
      </c>
      <c r="Y48" s="7" t="str">
        <f ca="1">HYPERLINK("#"&amp;CELL("direccion",Tabla_471032!A44),"41")</f>
        <v>41</v>
      </c>
      <c r="Z48" s="7" t="str">
        <f ca="1">HYPERLINK("#"&amp;CELL("direccion",Tabla_471059!A44),"41")</f>
        <v>41</v>
      </c>
      <c r="AA48" s="7" t="str">
        <f ca="1">HYPERLINK("#"&amp;CELL("direccion",Tabla_471071!A44),"41")</f>
        <v>41</v>
      </c>
      <c r="AB48" s="7" t="str">
        <f ca="1">HYPERLINK("#"&amp;CELL("direccion",Tabla_471062!A44),"41")</f>
        <v>41</v>
      </c>
      <c r="AC48" s="7" t="str">
        <f ca="1">HYPERLINK("#"&amp;CELL("direccion",Tabla_471074!A44),"41")</f>
        <v>41</v>
      </c>
      <c r="AD48" s="3" t="s">
        <v>213</v>
      </c>
      <c r="AE48" s="4">
        <v>45838</v>
      </c>
    </row>
    <row r="49" spans="1:31" x14ac:dyDescent="0.25">
      <c r="A49" s="3">
        <v>2025</v>
      </c>
      <c r="B49" s="4">
        <v>45748</v>
      </c>
      <c r="C49" s="4">
        <v>45838</v>
      </c>
      <c r="D49" s="3" t="s">
        <v>84</v>
      </c>
      <c r="E49" s="3">
        <v>199</v>
      </c>
      <c r="F49" s="3" t="s">
        <v>236</v>
      </c>
      <c r="G49" s="3" t="s">
        <v>236</v>
      </c>
      <c r="H49" s="3" t="s">
        <v>225</v>
      </c>
      <c r="I49" s="3" t="s">
        <v>372</v>
      </c>
      <c r="J49" s="3" t="s">
        <v>373</v>
      </c>
      <c r="K49" s="3" t="s">
        <v>336</v>
      </c>
      <c r="L49" s="3" t="s">
        <v>91</v>
      </c>
      <c r="M49" s="3">
        <v>15437</v>
      </c>
      <c r="N49" s="3" t="s">
        <v>212</v>
      </c>
      <c r="O49" s="3">
        <v>12646.09</v>
      </c>
      <c r="P49" s="3" t="s">
        <v>212</v>
      </c>
      <c r="Q49" s="7" t="str">
        <f ca="1">HYPERLINK("#"&amp;CELL("direccion",Tabla_471065!A45),"42")</f>
        <v>42</v>
      </c>
      <c r="R49" s="7" t="str">
        <f ca="1">HYPERLINK("#"&amp;CELL("direccion",Tabla_471039!A45),"42")</f>
        <v>42</v>
      </c>
      <c r="S49" s="7" t="str">
        <f ca="1">HYPERLINK("#"&amp;CELL("direccion",Tabla_471067!A45),"42")</f>
        <v>42</v>
      </c>
      <c r="T49" s="7" t="str">
        <f ca="1">HYPERLINK("#"&amp;CELL("direccion",Tabla_471023!A45),"42")</f>
        <v>42</v>
      </c>
      <c r="U49" s="7" t="str">
        <f ca="1">HYPERLINK("#"&amp;CELL("direccion",Tabla_471047!A45),"42")</f>
        <v>42</v>
      </c>
      <c r="V49" s="7" t="str">
        <f ca="1">HYPERLINK("#"&amp;CELL("direccion",Tabla_471030!A45),"42")</f>
        <v>42</v>
      </c>
      <c r="W49" s="7" t="str">
        <f ca="1">HYPERLINK("#"&amp;CELL("direccion",Tabla_471041!A45),"42")</f>
        <v>42</v>
      </c>
      <c r="X49" s="7" t="str">
        <f ca="1">HYPERLINK("#"&amp;CELL("direccion",Tabla_471031!A45),"42")</f>
        <v>42</v>
      </c>
      <c r="Y49" s="7" t="str">
        <f ca="1">HYPERLINK("#"&amp;CELL("direccion",Tabla_471032!A45),"42")</f>
        <v>42</v>
      </c>
      <c r="Z49" s="7" t="str">
        <f ca="1">HYPERLINK("#"&amp;CELL("direccion",Tabla_471059!A45),"42")</f>
        <v>42</v>
      </c>
      <c r="AA49" s="7" t="str">
        <f ca="1">HYPERLINK("#"&amp;CELL("direccion",Tabla_471071!A45),"42")</f>
        <v>42</v>
      </c>
      <c r="AB49" s="7" t="str">
        <f ca="1">HYPERLINK("#"&amp;CELL("direccion",Tabla_471062!A45),"42")</f>
        <v>42</v>
      </c>
      <c r="AC49" s="7" t="str">
        <f ca="1">HYPERLINK("#"&amp;CELL("direccion",Tabla_471074!A45),"42")</f>
        <v>42</v>
      </c>
      <c r="AD49" s="3" t="s">
        <v>213</v>
      </c>
      <c r="AE49" s="4">
        <v>45838</v>
      </c>
    </row>
    <row r="50" spans="1:31" x14ac:dyDescent="0.25">
      <c r="A50" s="3">
        <v>2025</v>
      </c>
      <c r="B50" s="4">
        <v>45748</v>
      </c>
      <c r="C50" s="4">
        <v>45838</v>
      </c>
      <c r="D50" s="3" t="s">
        <v>84</v>
      </c>
      <c r="E50" s="3">
        <v>190</v>
      </c>
      <c r="F50" s="3" t="s">
        <v>238</v>
      </c>
      <c r="G50" s="3" t="s">
        <v>238</v>
      </c>
      <c r="H50" s="3" t="s">
        <v>225</v>
      </c>
      <c r="I50" s="3" t="s">
        <v>374</v>
      </c>
      <c r="J50" s="3" t="s">
        <v>375</v>
      </c>
      <c r="K50" s="3" t="s">
        <v>336</v>
      </c>
      <c r="L50" s="3" t="s">
        <v>91</v>
      </c>
      <c r="M50" s="3">
        <v>15437</v>
      </c>
      <c r="N50" s="3" t="s">
        <v>212</v>
      </c>
      <c r="O50" s="3">
        <v>12646.09</v>
      </c>
      <c r="P50" s="3" t="s">
        <v>212</v>
      </c>
      <c r="Q50" s="7" t="str">
        <f ca="1">HYPERLINK("#"&amp;CELL("direccion",Tabla_471065!A46),"43")</f>
        <v>43</v>
      </c>
      <c r="R50" s="7" t="str">
        <f ca="1">HYPERLINK("#"&amp;CELL("direccion",Tabla_471039!A46),"43")</f>
        <v>43</v>
      </c>
      <c r="S50" s="7" t="str">
        <f ca="1">HYPERLINK("#"&amp;CELL("direccion",Tabla_471067!A46),"43")</f>
        <v>43</v>
      </c>
      <c r="T50" s="7" t="str">
        <f ca="1">HYPERLINK("#"&amp;CELL("direccion",Tabla_471023!A46),"43")</f>
        <v>43</v>
      </c>
      <c r="U50" s="7" t="str">
        <f ca="1">HYPERLINK("#"&amp;CELL("direccion",Tabla_471047!A46),"43")</f>
        <v>43</v>
      </c>
      <c r="V50" s="7" t="str">
        <f ca="1">HYPERLINK("#"&amp;CELL("direccion",Tabla_471030!A46),"43")</f>
        <v>43</v>
      </c>
      <c r="W50" s="7" t="str">
        <f ca="1">HYPERLINK("#"&amp;CELL("direccion",Tabla_471041!A46),"43")</f>
        <v>43</v>
      </c>
      <c r="X50" s="7" t="str">
        <f ca="1">HYPERLINK("#"&amp;CELL("direccion",Tabla_471031!A46),"43")</f>
        <v>43</v>
      </c>
      <c r="Y50" s="7" t="str">
        <f ca="1">HYPERLINK("#"&amp;CELL("direccion",Tabla_471032!A46),"43")</f>
        <v>43</v>
      </c>
      <c r="Z50" s="7" t="str">
        <f ca="1">HYPERLINK("#"&amp;CELL("direccion",Tabla_471059!A46),"43")</f>
        <v>43</v>
      </c>
      <c r="AA50" s="7" t="str">
        <f ca="1">HYPERLINK("#"&amp;CELL("direccion",Tabla_471071!A46),"43")</f>
        <v>43</v>
      </c>
      <c r="AB50" s="7" t="str">
        <f ca="1">HYPERLINK("#"&amp;CELL("direccion",Tabla_471062!A46),"43")</f>
        <v>43</v>
      </c>
      <c r="AC50" s="7" t="str">
        <f ca="1">HYPERLINK("#"&amp;CELL("direccion",Tabla_471074!A46),"43")</f>
        <v>43</v>
      </c>
      <c r="AD50" s="3" t="s">
        <v>213</v>
      </c>
      <c r="AE50" s="4">
        <v>45838</v>
      </c>
    </row>
    <row r="51" spans="1:31" x14ac:dyDescent="0.25">
      <c r="A51" s="3">
        <v>2025</v>
      </c>
      <c r="B51" s="4">
        <v>45748</v>
      </c>
      <c r="C51" s="4">
        <v>45838</v>
      </c>
      <c r="D51" s="3" t="s">
        <v>84</v>
      </c>
      <c r="E51" s="3">
        <v>190</v>
      </c>
      <c r="F51" s="3" t="s">
        <v>238</v>
      </c>
      <c r="G51" s="3" t="s">
        <v>238</v>
      </c>
      <c r="H51" s="3" t="s">
        <v>225</v>
      </c>
      <c r="I51" s="3" t="s">
        <v>341</v>
      </c>
      <c r="J51" s="3" t="s">
        <v>340</v>
      </c>
      <c r="K51" s="3" t="s">
        <v>299</v>
      </c>
      <c r="L51" s="3" t="s">
        <v>91</v>
      </c>
      <c r="M51" s="3">
        <v>15437</v>
      </c>
      <c r="N51" s="3" t="s">
        <v>212</v>
      </c>
      <c r="O51" s="3">
        <v>12646.09</v>
      </c>
      <c r="P51" s="3" t="s">
        <v>212</v>
      </c>
      <c r="Q51" s="7" t="str">
        <f ca="1">HYPERLINK("#"&amp;CELL("direccion",Tabla_471065!A47),"44")</f>
        <v>44</v>
      </c>
      <c r="R51" s="7" t="str">
        <f ca="1">HYPERLINK("#"&amp;CELL("direccion",Tabla_471039!A47),"44")</f>
        <v>44</v>
      </c>
      <c r="S51" s="7" t="str">
        <f ca="1">HYPERLINK("#"&amp;CELL("direccion",Tabla_471067!A47),"44")</f>
        <v>44</v>
      </c>
      <c r="T51" s="7" t="str">
        <f ca="1">HYPERLINK("#"&amp;CELL("direccion",Tabla_471023!A47),"44")</f>
        <v>44</v>
      </c>
      <c r="U51" s="7" t="str">
        <f ca="1">HYPERLINK("#"&amp;CELL("direccion",Tabla_471047!A47),"44")</f>
        <v>44</v>
      </c>
      <c r="V51" s="7" t="str">
        <f ca="1">HYPERLINK("#"&amp;CELL("direccion",Tabla_471030!A47),"44")</f>
        <v>44</v>
      </c>
      <c r="W51" s="7" t="str">
        <f ca="1">HYPERLINK("#"&amp;CELL("direccion",Tabla_471041!A47),"44")</f>
        <v>44</v>
      </c>
      <c r="X51" s="7" t="str">
        <f ca="1">HYPERLINK("#"&amp;CELL("direccion",Tabla_471031!A47),"44")</f>
        <v>44</v>
      </c>
      <c r="Y51" s="7" t="str">
        <f ca="1">HYPERLINK("#"&amp;CELL("direccion",Tabla_471032!A47),"44")</f>
        <v>44</v>
      </c>
      <c r="Z51" s="7" t="str">
        <f ca="1">HYPERLINK("#"&amp;CELL("direccion",Tabla_471059!A47),"44")</f>
        <v>44</v>
      </c>
      <c r="AA51" s="7" t="str">
        <f ca="1">HYPERLINK("#"&amp;CELL("direccion",Tabla_471071!A47),"44")</f>
        <v>44</v>
      </c>
      <c r="AB51" s="7" t="str">
        <f ca="1">HYPERLINK("#"&amp;CELL("direccion",Tabla_471062!A47),"44")</f>
        <v>44</v>
      </c>
      <c r="AC51" s="7" t="str">
        <f ca="1">HYPERLINK("#"&amp;CELL("direccion",Tabla_471074!A47),"44")</f>
        <v>44</v>
      </c>
      <c r="AD51" s="3" t="s">
        <v>213</v>
      </c>
      <c r="AE51" s="4">
        <v>45838</v>
      </c>
    </row>
    <row r="52" spans="1:31" x14ac:dyDescent="0.25">
      <c r="A52" s="3">
        <v>2025</v>
      </c>
      <c r="B52" s="4">
        <v>45748</v>
      </c>
      <c r="C52" s="4">
        <v>45838</v>
      </c>
      <c r="D52" s="3" t="s">
        <v>84</v>
      </c>
      <c r="E52" s="3">
        <v>190</v>
      </c>
      <c r="F52" s="3" t="s">
        <v>238</v>
      </c>
      <c r="G52" s="3" t="s">
        <v>238</v>
      </c>
      <c r="H52" s="3" t="s">
        <v>225</v>
      </c>
      <c r="I52" s="3" t="s">
        <v>376</v>
      </c>
      <c r="J52" s="3" t="s">
        <v>377</v>
      </c>
      <c r="K52" s="3" t="s">
        <v>378</v>
      </c>
      <c r="L52" s="3" t="s">
        <v>91</v>
      </c>
      <c r="M52" s="3">
        <v>15437</v>
      </c>
      <c r="N52" s="3" t="s">
        <v>212</v>
      </c>
      <c r="O52" s="3">
        <v>12646.09</v>
      </c>
      <c r="P52" s="3" t="s">
        <v>212</v>
      </c>
      <c r="Q52" s="7" t="str">
        <f ca="1">HYPERLINK("#"&amp;CELL("direccion",Tabla_471065!A48),"45")</f>
        <v>45</v>
      </c>
      <c r="R52" s="7" t="str">
        <f ca="1">HYPERLINK("#"&amp;CELL("direccion",Tabla_471039!A48),"45")</f>
        <v>45</v>
      </c>
      <c r="S52" s="7" t="str">
        <f ca="1">HYPERLINK("#"&amp;CELL("direccion",Tabla_471067!A48),"45")</f>
        <v>45</v>
      </c>
      <c r="T52" s="7" t="str">
        <f ca="1">HYPERLINK("#"&amp;CELL("direccion",Tabla_471023!A48),"45")</f>
        <v>45</v>
      </c>
      <c r="U52" s="7" t="str">
        <f ca="1">HYPERLINK("#"&amp;CELL("direccion",Tabla_471047!A48),"45")</f>
        <v>45</v>
      </c>
      <c r="V52" s="7" t="str">
        <f ca="1">HYPERLINK("#"&amp;CELL("direccion",Tabla_471030!A48),"45")</f>
        <v>45</v>
      </c>
      <c r="W52" s="7" t="str">
        <f ca="1">HYPERLINK("#"&amp;CELL("direccion",Tabla_471041!A48),"45")</f>
        <v>45</v>
      </c>
      <c r="X52" s="7" t="str">
        <f ca="1">HYPERLINK("#"&amp;CELL("direccion",Tabla_471031!A48),"45")</f>
        <v>45</v>
      </c>
      <c r="Y52" s="7" t="str">
        <f ca="1">HYPERLINK("#"&amp;CELL("direccion",Tabla_471032!A48),"45")</f>
        <v>45</v>
      </c>
      <c r="Z52" s="7" t="str">
        <f ca="1">HYPERLINK("#"&amp;CELL("direccion",Tabla_471059!A48),"45")</f>
        <v>45</v>
      </c>
      <c r="AA52" s="7" t="str">
        <f ca="1">HYPERLINK("#"&amp;CELL("direccion",Tabla_471071!A48),"45")</f>
        <v>45</v>
      </c>
      <c r="AB52" s="7" t="str">
        <f ca="1">HYPERLINK("#"&amp;CELL("direccion",Tabla_471062!A48),"45")</f>
        <v>45</v>
      </c>
      <c r="AC52" s="7" t="str">
        <f ca="1">HYPERLINK("#"&amp;CELL("direccion",Tabla_471074!A48),"45")</f>
        <v>45</v>
      </c>
      <c r="AD52" s="3" t="s">
        <v>213</v>
      </c>
      <c r="AE52" s="4">
        <v>45838</v>
      </c>
    </row>
    <row r="53" spans="1:31" x14ac:dyDescent="0.25">
      <c r="A53" s="3">
        <v>2025</v>
      </c>
      <c r="B53" s="4">
        <v>45748</v>
      </c>
      <c r="C53" s="4">
        <v>45838</v>
      </c>
      <c r="D53" s="3" t="s">
        <v>84</v>
      </c>
      <c r="E53" s="3">
        <v>189</v>
      </c>
      <c r="F53" s="3" t="s">
        <v>239</v>
      </c>
      <c r="G53" s="3" t="s">
        <v>239</v>
      </c>
      <c r="H53" s="3" t="s">
        <v>225</v>
      </c>
      <c r="I53" s="3" t="s">
        <v>379</v>
      </c>
      <c r="J53" s="3" t="s">
        <v>327</v>
      </c>
      <c r="K53" s="3" t="s">
        <v>380</v>
      </c>
      <c r="L53" s="3" t="s">
        <v>91</v>
      </c>
      <c r="M53" s="3">
        <v>13151</v>
      </c>
      <c r="N53" s="3" t="s">
        <v>212</v>
      </c>
      <c r="O53" s="3">
        <v>10824.78</v>
      </c>
      <c r="P53" s="3" t="s">
        <v>212</v>
      </c>
      <c r="Q53" s="7" t="str">
        <f ca="1">HYPERLINK("#"&amp;CELL("direccion",Tabla_471065!A49),"46")</f>
        <v>46</v>
      </c>
      <c r="R53" s="7" t="str">
        <f ca="1">HYPERLINK("#"&amp;CELL("direccion",Tabla_471039!A49),"46")</f>
        <v>46</v>
      </c>
      <c r="S53" s="7" t="str">
        <f ca="1">HYPERLINK("#"&amp;CELL("direccion",Tabla_471067!A49),"46")</f>
        <v>46</v>
      </c>
      <c r="T53" s="7" t="str">
        <f ca="1">HYPERLINK("#"&amp;CELL("direccion",Tabla_471023!A49),"46")</f>
        <v>46</v>
      </c>
      <c r="U53" s="7" t="str">
        <f ca="1">HYPERLINK("#"&amp;CELL("direccion",Tabla_471047!A49),"46")</f>
        <v>46</v>
      </c>
      <c r="V53" s="7" t="str">
        <f ca="1">HYPERLINK("#"&amp;CELL("direccion",Tabla_471030!A49),"46")</f>
        <v>46</v>
      </c>
      <c r="W53" s="7" t="str">
        <f ca="1">HYPERLINK("#"&amp;CELL("direccion",Tabla_471041!A49),"46")</f>
        <v>46</v>
      </c>
      <c r="X53" s="7" t="str">
        <f ca="1">HYPERLINK("#"&amp;CELL("direccion",Tabla_471031!A49),"46")</f>
        <v>46</v>
      </c>
      <c r="Y53" s="7" t="str">
        <f ca="1">HYPERLINK("#"&amp;CELL("direccion",Tabla_471032!A49),"46")</f>
        <v>46</v>
      </c>
      <c r="Z53" s="7" t="str">
        <f ca="1">HYPERLINK("#"&amp;CELL("direccion",Tabla_471059!A49),"46")</f>
        <v>46</v>
      </c>
      <c r="AA53" s="7" t="str">
        <f ca="1">HYPERLINK("#"&amp;CELL("direccion",Tabla_471071!A49),"46")</f>
        <v>46</v>
      </c>
      <c r="AB53" s="7" t="str">
        <f ca="1">HYPERLINK("#"&amp;CELL("direccion",Tabla_471062!A49),"46")</f>
        <v>46</v>
      </c>
      <c r="AC53" s="7" t="str">
        <f ca="1">HYPERLINK("#"&amp;CELL("direccion",Tabla_471074!A49),"46")</f>
        <v>46</v>
      </c>
      <c r="AD53" s="3" t="s">
        <v>213</v>
      </c>
      <c r="AE53" s="4">
        <v>45838</v>
      </c>
    </row>
    <row r="54" spans="1:31" x14ac:dyDescent="0.25">
      <c r="A54" s="3">
        <v>2025</v>
      </c>
      <c r="B54" s="4">
        <v>45748</v>
      </c>
      <c r="C54" s="4">
        <v>45838</v>
      </c>
      <c r="D54" s="3" t="s">
        <v>84</v>
      </c>
      <c r="E54" s="3">
        <v>189</v>
      </c>
      <c r="F54" s="3" t="s">
        <v>239</v>
      </c>
      <c r="G54" s="3" t="s">
        <v>239</v>
      </c>
      <c r="H54" s="3" t="s">
        <v>225</v>
      </c>
      <c r="I54" s="3" t="s">
        <v>374</v>
      </c>
      <c r="J54" s="3" t="s">
        <v>381</v>
      </c>
      <c r="K54" s="3" t="s">
        <v>382</v>
      </c>
      <c r="L54" s="3" t="s">
        <v>91</v>
      </c>
      <c r="M54" s="3">
        <v>13151</v>
      </c>
      <c r="N54" s="3" t="s">
        <v>212</v>
      </c>
      <c r="O54" s="3">
        <v>10824.78</v>
      </c>
      <c r="P54" s="3" t="s">
        <v>212</v>
      </c>
      <c r="Q54" s="7" t="str">
        <f ca="1">HYPERLINK("#"&amp;CELL("direccion",Tabla_471065!A50),"47")</f>
        <v>47</v>
      </c>
      <c r="R54" s="7" t="str">
        <f ca="1">HYPERLINK("#"&amp;CELL("direccion",Tabla_471039!A50),"47")</f>
        <v>47</v>
      </c>
      <c r="S54" s="7" t="str">
        <f ca="1">HYPERLINK("#"&amp;CELL("direccion",Tabla_471067!A50),"47")</f>
        <v>47</v>
      </c>
      <c r="T54" s="7" t="str">
        <f ca="1">HYPERLINK("#"&amp;CELL("direccion",Tabla_471023!A50),"47")</f>
        <v>47</v>
      </c>
      <c r="U54" s="7" t="str">
        <f ca="1">HYPERLINK("#"&amp;CELL("direccion",Tabla_471047!A50),"47")</f>
        <v>47</v>
      </c>
      <c r="V54" s="7" t="str">
        <f ca="1">HYPERLINK("#"&amp;CELL("direccion",Tabla_471030!A50),"47")</f>
        <v>47</v>
      </c>
      <c r="W54" s="7" t="str">
        <f ca="1">HYPERLINK("#"&amp;CELL("direccion",Tabla_471041!A50),"47")</f>
        <v>47</v>
      </c>
      <c r="X54" s="7" t="str">
        <f ca="1">HYPERLINK("#"&amp;CELL("direccion",Tabla_471031!A50),"47")</f>
        <v>47</v>
      </c>
      <c r="Y54" s="7" t="str">
        <f ca="1">HYPERLINK("#"&amp;CELL("direccion",Tabla_471032!A50),"47")</f>
        <v>47</v>
      </c>
      <c r="Z54" s="7" t="str">
        <f ca="1">HYPERLINK("#"&amp;CELL("direccion",Tabla_471059!A50),"47")</f>
        <v>47</v>
      </c>
      <c r="AA54" s="7" t="str">
        <f ca="1">HYPERLINK("#"&amp;CELL("direccion",Tabla_471071!A50),"47")</f>
        <v>47</v>
      </c>
      <c r="AB54" s="7" t="str">
        <f ca="1">HYPERLINK("#"&amp;CELL("direccion",Tabla_471062!A50),"47")</f>
        <v>47</v>
      </c>
      <c r="AC54" s="7" t="str">
        <f ca="1">HYPERLINK("#"&amp;CELL("direccion",Tabla_471074!A50),"47")</f>
        <v>47</v>
      </c>
      <c r="AD54" s="3" t="s">
        <v>213</v>
      </c>
      <c r="AE54" s="4">
        <v>45838</v>
      </c>
    </row>
    <row r="55" spans="1:31" x14ac:dyDescent="0.25">
      <c r="A55" s="3">
        <v>2025</v>
      </c>
      <c r="B55" s="4">
        <v>45748</v>
      </c>
      <c r="C55" s="4">
        <v>45838</v>
      </c>
      <c r="D55" s="3" t="s">
        <v>84</v>
      </c>
      <c r="E55" s="3">
        <v>189</v>
      </c>
      <c r="F55" s="3" t="s">
        <v>240</v>
      </c>
      <c r="G55" s="3" t="s">
        <v>240</v>
      </c>
      <c r="H55" s="3" t="s">
        <v>225</v>
      </c>
      <c r="I55" s="3" t="s">
        <v>383</v>
      </c>
      <c r="J55" s="3" t="s">
        <v>384</v>
      </c>
      <c r="K55" s="3" t="s">
        <v>299</v>
      </c>
      <c r="L55" s="3" t="s">
        <v>92</v>
      </c>
      <c r="M55" s="3">
        <v>13151</v>
      </c>
      <c r="N55" s="3" t="s">
        <v>212</v>
      </c>
      <c r="O55" s="3">
        <v>10824.78</v>
      </c>
      <c r="P55" s="3" t="s">
        <v>212</v>
      </c>
      <c r="Q55" s="7" t="str">
        <f ca="1">HYPERLINK("#"&amp;CELL("direccion",Tabla_471065!A51),"48")</f>
        <v>48</v>
      </c>
      <c r="R55" s="7" t="str">
        <f ca="1">HYPERLINK("#"&amp;CELL("direccion",Tabla_471039!A51),"48")</f>
        <v>48</v>
      </c>
      <c r="S55" s="7" t="str">
        <f ca="1">HYPERLINK("#"&amp;CELL("direccion",Tabla_471067!A51),"48")</f>
        <v>48</v>
      </c>
      <c r="T55" s="7" t="str">
        <f ca="1">HYPERLINK("#"&amp;CELL("direccion",Tabla_471023!A51),"48")</f>
        <v>48</v>
      </c>
      <c r="U55" s="7" t="str">
        <f ca="1">HYPERLINK("#"&amp;CELL("direccion",Tabla_471047!A51),"48")</f>
        <v>48</v>
      </c>
      <c r="V55" s="7" t="str">
        <f ca="1">HYPERLINK("#"&amp;CELL("direccion",Tabla_471030!A51),"48")</f>
        <v>48</v>
      </c>
      <c r="W55" s="7" t="str">
        <f ca="1">HYPERLINK("#"&amp;CELL("direccion",Tabla_471041!A51),"48")</f>
        <v>48</v>
      </c>
      <c r="X55" s="7" t="str">
        <f ca="1">HYPERLINK("#"&amp;CELL("direccion",Tabla_471031!A51),"48")</f>
        <v>48</v>
      </c>
      <c r="Y55" s="7" t="str">
        <f ca="1">HYPERLINK("#"&amp;CELL("direccion",Tabla_471032!A51),"48")</f>
        <v>48</v>
      </c>
      <c r="Z55" s="7" t="str">
        <f ca="1">HYPERLINK("#"&amp;CELL("direccion",Tabla_471059!A51),"48")</f>
        <v>48</v>
      </c>
      <c r="AA55" s="7" t="str">
        <f ca="1">HYPERLINK("#"&amp;CELL("direccion",Tabla_471071!A51),"48")</f>
        <v>48</v>
      </c>
      <c r="AB55" s="7" t="str">
        <f ca="1">HYPERLINK("#"&amp;CELL("direccion",Tabla_471062!A51),"48")</f>
        <v>48</v>
      </c>
      <c r="AC55" s="7" t="str">
        <f ca="1">HYPERLINK("#"&amp;CELL("direccion",Tabla_471074!A51),"48")</f>
        <v>48</v>
      </c>
      <c r="AD55" s="3" t="s">
        <v>213</v>
      </c>
      <c r="AE55" s="4">
        <v>45838</v>
      </c>
    </row>
    <row r="56" spans="1:31" x14ac:dyDescent="0.25">
      <c r="A56" s="3">
        <v>2025</v>
      </c>
      <c r="B56" s="4">
        <v>45748</v>
      </c>
      <c r="C56" s="4">
        <v>45838</v>
      </c>
      <c r="D56" s="3" t="s">
        <v>84</v>
      </c>
      <c r="E56" s="3">
        <v>189</v>
      </c>
      <c r="F56" s="3" t="s">
        <v>241</v>
      </c>
      <c r="G56" s="3" t="s">
        <v>241</v>
      </c>
      <c r="H56" s="3" t="s">
        <v>225</v>
      </c>
      <c r="I56" s="3" t="s">
        <v>318</v>
      </c>
      <c r="J56" s="3" t="s">
        <v>385</v>
      </c>
      <c r="K56" s="3" t="s">
        <v>386</v>
      </c>
      <c r="L56" s="3" t="s">
        <v>92</v>
      </c>
      <c r="M56" s="3">
        <v>14187</v>
      </c>
      <c r="N56" s="3" t="s">
        <v>212</v>
      </c>
      <c r="O56" s="3">
        <v>11565.050000000001</v>
      </c>
      <c r="P56" s="3" t="s">
        <v>212</v>
      </c>
      <c r="Q56" s="7" t="str">
        <f ca="1">HYPERLINK("#"&amp;CELL("direccion",Tabla_471065!A52),"49")</f>
        <v>49</v>
      </c>
      <c r="R56" s="7" t="str">
        <f ca="1">HYPERLINK("#"&amp;CELL("direccion",Tabla_471039!A52),"49")</f>
        <v>49</v>
      </c>
      <c r="S56" s="7" t="str">
        <f ca="1">HYPERLINK("#"&amp;CELL("direccion",Tabla_471067!A52),"49")</f>
        <v>49</v>
      </c>
      <c r="T56" s="7" t="str">
        <f ca="1">HYPERLINK("#"&amp;CELL("direccion",Tabla_471023!A52),"49")</f>
        <v>49</v>
      </c>
      <c r="U56" s="7" t="str">
        <f ca="1">HYPERLINK("#"&amp;CELL("direccion",Tabla_471047!A52),"49")</f>
        <v>49</v>
      </c>
      <c r="V56" s="7" t="str">
        <f ca="1">HYPERLINK("#"&amp;CELL("direccion",Tabla_471030!A52),"49")</f>
        <v>49</v>
      </c>
      <c r="W56" s="7" t="str">
        <f ca="1">HYPERLINK("#"&amp;CELL("direccion",Tabla_471041!A52),"49")</f>
        <v>49</v>
      </c>
      <c r="X56" s="7" t="str">
        <f ca="1">HYPERLINK("#"&amp;CELL("direccion",Tabla_471031!A52),"49")</f>
        <v>49</v>
      </c>
      <c r="Y56" s="7" t="str">
        <f ca="1">HYPERLINK("#"&amp;CELL("direccion",Tabla_471032!A52),"49")</f>
        <v>49</v>
      </c>
      <c r="Z56" s="7" t="str">
        <f ca="1">HYPERLINK("#"&amp;CELL("direccion",Tabla_471059!A52),"49")</f>
        <v>49</v>
      </c>
      <c r="AA56" s="7" t="str">
        <f ca="1">HYPERLINK("#"&amp;CELL("direccion",Tabla_471071!A52),"49")</f>
        <v>49</v>
      </c>
      <c r="AB56" s="7" t="str">
        <f ca="1">HYPERLINK("#"&amp;CELL("direccion",Tabla_471062!A52),"49")</f>
        <v>49</v>
      </c>
      <c r="AC56" s="7" t="str">
        <f ca="1">HYPERLINK("#"&amp;CELL("direccion",Tabla_471074!A52),"49")</f>
        <v>49</v>
      </c>
      <c r="AD56" s="3" t="s">
        <v>213</v>
      </c>
      <c r="AE56" s="4">
        <v>45838</v>
      </c>
    </row>
    <row r="57" spans="1:31" x14ac:dyDescent="0.25">
      <c r="A57" s="3">
        <v>2025</v>
      </c>
      <c r="B57" s="4">
        <v>45748</v>
      </c>
      <c r="C57" s="4">
        <v>45838</v>
      </c>
      <c r="D57" s="3" t="s">
        <v>84</v>
      </c>
      <c r="E57" s="3">
        <v>189</v>
      </c>
      <c r="F57" s="3" t="s">
        <v>239</v>
      </c>
      <c r="G57" s="3" t="s">
        <v>239</v>
      </c>
      <c r="H57" s="3" t="s">
        <v>225</v>
      </c>
      <c r="I57" s="3" t="s">
        <v>387</v>
      </c>
      <c r="J57" s="3" t="s">
        <v>388</v>
      </c>
      <c r="K57" s="3" t="s">
        <v>294</v>
      </c>
      <c r="L57" s="3" t="s">
        <v>92</v>
      </c>
      <c r="M57" s="3">
        <v>13151</v>
      </c>
      <c r="N57" s="3" t="s">
        <v>212</v>
      </c>
      <c r="O57" s="3">
        <v>10824.78</v>
      </c>
      <c r="P57" s="3" t="s">
        <v>212</v>
      </c>
      <c r="Q57" s="7" t="str">
        <f ca="1">HYPERLINK("#"&amp;CELL("direccion",Tabla_471065!A53),"50")</f>
        <v>50</v>
      </c>
      <c r="R57" s="7" t="str">
        <f ca="1">HYPERLINK("#"&amp;CELL("direccion",Tabla_471039!A53),"50")</f>
        <v>50</v>
      </c>
      <c r="S57" s="7" t="str">
        <f ca="1">HYPERLINK("#"&amp;CELL("direccion",Tabla_471067!A53),"50")</f>
        <v>50</v>
      </c>
      <c r="T57" s="7" t="str">
        <f ca="1">HYPERLINK("#"&amp;CELL("direccion",Tabla_471023!A53),"50")</f>
        <v>50</v>
      </c>
      <c r="U57" s="7" t="str">
        <f ca="1">HYPERLINK("#"&amp;CELL("direccion",Tabla_471047!A53),"50")</f>
        <v>50</v>
      </c>
      <c r="V57" s="7" t="str">
        <f ca="1">HYPERLINK("#"&amp;CELL("direccion",Tabla_471030!A53),"50")</f>
        <v>50</v>
      </c>
      <c r="W57" s="7" t="str">
        <f ca="1">HYPERLINK("#"&amp;CELL("direccion",Tabla_471041!A53),"50")</f>
        <v>50</v>
      </c>
      <c r="X57" s="7" t="str">
        <f ca="1">HYPERLINK("#"&amp;CELL("direccion",Tabla_471031!A53),"50")</f>
        <v>50</v>
      </c>
      <c r="Y57" s="7" t="str">
        <f ca="1">HYPERLINK("#"&amp;CELL("direccion",Tabla_471032!A53),"50")</f>
        <v>50</v>
      </c>
      <c r="Z57" s="7" t="str">
        <f ca="1">HYPERLINK("#"&amp;CELL("direccion",Tabla_471059!A53),"50")</f>
        <v>50</v>
      </c>
      <c r="AA57" s="7" t="str">
        <f ca="1">HYPERLINK("#"&amp;CELL("direccion",Tabla_471071!A53),"50")</f>
        <v>50</v>
      </c>
      <c r="AB57" s="7" t="str">
        <f ca="1">HYPERLINK("#"&amp;CELL("direccion",Tabla_471062!A53),"50")</f>
        <v>50</v>
      </c>
      <c r="AC57" s="7" t="str">
        <f ca="1">HYPERLINK("#"&amp;CELL("direccion",Tabla_471074!A53),"50")</f>
        <v>50</v>
      </c>
      <c r="AD57" s="3" t="s">
        <v>213</v>
      </c>
      <c r="AE57" s="4">
        <v>45838</v>
      </c>
    </row>
    <row r="58" spans="1:31" x14ac:dyDescent="0.25">
      <c r="A58" s="3">
        <v>2025</v>
      </c>
      <c r="B58" s="4">
        <v>45748</v>
      </c>
      <c r="C58" s="4">
        <v>45838</v>
      </c>
      <c r="D58" s="3" t="s">
        <v>84</v>
      </c>
      <c r="E58" s="3">
        <v>189</v>
      </c>
      <c r="F58" s="3" t="s">
        <v>242</v>
      </c>
      <c r="G58" s="3" t="s">
        <v>242</v>
      </c>
      <c r="H58" s="3" t="s">
        <v>225</v>
      </c>
      <c r="I58" s="3" t="s">
        <v>389</v>
      </c>
      <c r="J58" s="3" t="s">
        <v>382</v>
      </c>
      <c r="K58" s="3" t="s">
        <v>390</v>
      </c>
      <c r="L58" s="3" t="s">
        <v>92</v>
      </c>
      <c r="M58" s="3">
        <v>14187</v>
      </c>
      <c r="N58" s="3" t="s">
        <v>212</v>
      </c>
      <c r="O58" s="3">
        <v>11565.050000000001</v>
      </c>
      <c r="P58" s="3" t="s">
        <v>212</v>
      </c>
      <c r="Q58" s="7" t="str">
        <f ca="1">HYPERLINK("#"&amp;CELL("direccion",Tabla_471065!A54),"51")</f>
        <v>51</v>
      </c>
      <c r="R58" s="7" t="str">
        <f ca="1">HYPERLINK("#"&amp;CELL("direccion",Tabla_471039!A54),"51")</f>
        <v>51</v>
      </c>
      <c r="S58" s="7" t="str">
        <f ca="1">HYPERLINK("#"&amp;CELL("direccion",Tabla_471067!A54),"51")</f>
        <v>51</v>
      </c>
      <c r="T58" s="7" t="str">
        <f ca="1">HYPERLINK("#"&amp;CELL("direccion",Tabla_471023!A54),"51")</f>
        <v>51</v>
      </c>
      <c r="U58" s="7" t="str">
        <f ca="1">HYPERLINK("#"&amp;CELL("direccion",Tabla_471047!A54),"51")</f>
        <v>51</v>
      </c>
      <c r="V58" s="7" t="str">
        <f ca="1">HYPERLINK("#"&amp;CELL("direccion",Tabla_471030!A54),"51")</f>
        <v>51</v>
      </c>
      <c r="W58" s="7" t="str">
        <f ca="1">HYPERLINK("#"&amp;CELL("direccion",Tabla_471041!A54),"51")</f>
        <v>51</v>
      </c>
      <c r="X58" s="7" t="str">
        <f ca="1">HYPERLINK("#"&amp;CELL("direccion",Tabla_471031!A54),"51")</f>
        <v>51</v>
      </c>
      <c r="Y58" s="7" t="str">
        <f ca="1">HYPERLINK("#"&amp;CELL("direccion",Tabla_471032!A54),"51")</f>
        <v>51</v>
      </c>
      <c r="Z58" s="7" t="str">
        <f ca="1">HYPERLINK("#"&amp;CELL("direccion",Tabla_471059!A54),"51")</f>
        <v>51</v>
      </c>
      <c r="AA58" s="7" t="str">
        <f ca="1">HYPERLINK("#"&amp;CELL("direccion",Tabla_471071!A54),"51")</f>
        <v>51</v>
      </c>
      <c r="AB58" s="7" t="str">
        <f ca="1">HYPERLINK("#"&amp;CELL("direccion",Tabla_471062!A54),"51")</f>
        <v>51</v>
      </c>
      <c r="AC58" s="7" t="str">
        <f ca="1">HYPERLINK("#"&amp;CELL("direccion",Tabla_471074!A54),"51")</f>
        <v>51</v>
      </c>
      <c r="AD58" s="3" t="s">
        <v>213</v>
      </c>
      <c r="AE58" s="4">
        <v>45838</v>
      </c>
    </row>
    <row r="59" spans="1:31" x14ac:dyDescent="0.25">
      <c r="A59" s="3">
        <v>2025</v>
      </c>
      <c r="B59" s="4">
        <v>45748</v>
      </c>
      <c r="C59" s="4">
        <v>45838</v>
      </c>
      <c r="D59" s="3" t="s">
        <v>84</v>
      </c>
      <c r="E59" s="3">
        <v>189</v>
      </c>
      <c r="F59" s="3" t="s">
        <v>242</v>
      </c>
      <c r="G59" s="3" t="s">
        <v>242</v>
      </c>
      <c r="H59" s="3" t="s">
        <v>225</v>
      </c>
      <c r="I59" s="3" t="s">
        <v>391</v>
      </c>
      <c r="J59" s="3" t="s">
        <v>392</v>
      </c>
      <c r="K59" s="3" t="s">
        <v>336</v>
      </c>
      <c r="L59" s="3" t="s">
        <v>91</v>
      </c>
      <c r="M59" s="3">
        <v>14187</v>
      </c>
      <c r="N59" s="3" t="s">
        <v>212</v>
      </c>
      <c r="O59" s="3">
        <v>11565.050000000001</v>
      </c>
      <c r="P59" s="3" t="s">
        <v>212</v>
      </c>
      <c r="Q59" s="7" t="str">
        <f ca="1">HYPERLINK("#"&amp;CELL("direccion",Tabla_471065!A55),"52")</f>
        <v>52</v>
      </c>
      <c r="R59" s="7" t="str">
        <f ca="1">HYPERLINK("#"&amp;CELL("direccion",Tabla_471039!A55),"52")</f>
        <v>52</v>
      </c>
      <c r="S59" s="7" t="str">
        <f ca="1">HYPERLINK("#"&amp;CELL("direccion",Tabla_471067!A55),"52")</f>
        <v>52</v>
      </c>
      <c r="T59" s="7" t="str">
        <f ca="1">HYPERLINK("#"&amp;CELL("direccion",Tabla_471023!A55),"52")</f>
        <v>52</v>
      </c>
      <c r="U59" s="7" t="str">
        <f ca="1">HYPERLINK("#"&amp;CELL("direccion",Tabla_471047!A55),"52")</f>
        <v>52</v>
      </c>
      <c r="V59" s="7" t="str">
        <f ca="1">HYPERLINK("#"&amp;CELL("direccion",Tabla_471030!A55),"52")</f>
        <v>52</v>
      </c>
      <c r="W59" s="7" t="str">
        <f ca="1">HYPERLINK("#"&amp;CELL("direccion",Tabla_471041!A55),"52")</f>
        <v>52</v>
      </c>
      <c r="X59" s="7" t="str">
        <f ca="1">HYPERLINK("#"&amp;CELL("direccion",Tabla_471031!A55),"52")</f>
        <v>52</v>
      </c>
      <c r="Y59" s="7" t="str">
        <f ca="1">HYPERLINK("#"&amp;CELL("direccion",Tabla_471032!A55),"52")</f>
        <v>52</v>
      </c>
      <c r="Z59" s="7" t="str">
        <f ca="1">HYPERLINK("#"&amp;CELL("direccion",Tabla_471059!A55),"52")</f>
        <v>52</v>
      </c>
      <c r="AA59" s="7" t="str">
        <f ca="1">HYPERLINK("#"&amp;CELL("direccion",Tabla_471071!A55),"52")</f>
        <v>52</v>
      </c>
      <c r="AB59" s="7" t="str">
        <f ca="1">HYPERLINK("#"&amp;CELL("direccion",Tabla_471062!A55),"52")</f>
        <v>52</v>
      </c>
      <c r="AC59" s="7" t="str">
        <f ca="1">HYPERLINK("#"&amp;CELL("direccion",Tabla_471074!A55),"52")</f>
        <v>52</v>
      </c>
      <c r="AD59" s="3" t="s">
        <v>213</v>
      </c>
      <c r="AE59" s="4">
        <v>45838</v>
      </c>
    </row>
    <row r="60" spans="1:31" x14ac:dyDescent="0.25">
      <c r="A60" s="3">
        <v>2025</v>
      </c>
      <c r="B60" s="4">
        <v>45748</v>
      </c>
      <c r="C60" s="4">
        <v>45838</v>
      </c>
      <c r="D60" s="3" t="s">
        <v>84</v>
      </c>
      <c r="E60" s="3">
        <v>179</v>
      </c>
      <c r="F60" s="3" t="s">
        <v>243</v>
      </c>
      <c r="G60" s="3" t="s">
        <v>243</v>
      </c>
      <c r="H60" s="3" t="s">
        <v>225</v>
      </c>
      <c r="I60" s="3" t="s">
        <v>393</v>
      </c>
      <c r="J60" s="3" t="s">
        <v>394</v>
      </c>
      <c r="K60" s="3" t="s">
        <v>395</v>
      </c>
      <c r="L60" s="3" t="s">
        <v>92</v>
      </c>
      <c r="M60" s="3">
        <v>12053</v>
      </c>
      <c r="N60" s="3" t="s">
        <v>212</v>
      </c>
      <c r="O60" s="3">
        <v>9916.15</v>
      </c>
      <c r="P60" s="3" t="s">
        <v>212</v>
      </c>
      <c r="Q60" s="7" t="str">
        <f ca="1">HYPERLINK("#"&amp;CELL("direccion",Tabla_471065!A56),"53")</f>
        <v>53</v>
      </c>
      <c r="R60" s="7" t="str">
        <f ca="1">HYPERLINK("#"&amp;CELL("direccion",Tabla_471039!A56),"53")</f>
        <v>53</v>
      </c>
      <c r="S60" s="7" t="str">
        <f ca="1">HYPERLINK("#"&amp;CELL("direccion",Tabla_471067!A56),"53")</f>
        <v>53</v>
      </c>
      <c r="T60" s="7" t="str">
        <f ca="1">HYPERLINK("#"&amp;CELL("direccion",Tabla_471023!A56),"53")</f>
        <v>53</v>
      </c>
      <c r="U60" s="7" t="str">
        <f ca="1">HYPERLINK("#"&amp;CELL("direccion",Tabla_471047!A56),"53")</f>
        <v>53</v>
      </c>
      <c r="V60" s="7" t="str">
        <f ca="1">HYPERLINK("#"&amp;CELL("direccion",Tabla_471030!A56),"53")</f>
        <v>53</v>
      </c>
      <c r="W60" s="7" t="str">
        <f ca="1">HYPERLINK("#"&amp;CELL("direccion",Tabla_471041!A56),"53")</f>
        <v>53</v>
      </c>
      <c r="X60" s="7" t="str">
        <f ca="1">HYPERLINK("#"&amp;CELL("direccion",Tabla_471031!A56),"53")</f>
        <v>53</v>
      </c>
      <c r="Y60" s="7" t="str">
        <f ca="1">HYPERLINK("#"&amp;CELL("direccion",Tabla_471032!A56),"53")</f>
        <v>53</v>
      </c>
      <c r="Z60" s="7" t="str">
        <f ca="1">HYPERLINK("#"&amp;CELL("direccion",Tabla_471059!A56),"53")</f>
        <v>53</v>
      </c>
      <c r="AA60" s="7" t="str">
        <f ca="1">HYPERLINK("#"&amp;CELL("direccion",Tabla_471071!A56),"53")</f>
        <v>53</v>
      </c>
      <c r="AB60" s="7" t="str">
        <f ca="1">HYPERLINK("#"&amp;CELL("direccion",Tabla_471062!A56),"53")</f>
        <v>53</v>
      </c>
      <c r="AC60" s="7" t="str">
        <f ca="1">HYPERLINK("#"&amp;CELL("direccion",Tabla_471074!A56),"53")</f>
        <v>53</v>
      </c>
      <c r="AD60" s="3" t="s">
        <v>213</v>
      </c>
      <c r="AE60" s="4">
        <v>45838</v>
      </c>
    </row>
    <row r="61" spans="1:31" x14ac:dyDescent="0.25">
      <c r="A61" s="3">
        <v>2025</v>
      </c>
      <c r="B61" s="4">
        <v>45748</v>
      </c>
      <c r="C61" s="4">
        <v>45838</v>
      </c>
      <c r="D61" s="3" t="s">
        <v>84</v>
      </c>
      <c r="E61" s="3">
        <v>179</v>
      </c>
      <c r="F61" s="3" t="s">
        <v>244</v>
      </c>
      <c r="G61" s="3" t="s">
        <v>244</v>
      </c>
      <c r="H61" s="3" t="s">
        <v>225</v>
      </c>
      <c r="I61" s="3" t="s">
        <v>396</v>
      </c>
      <c r="J61" s="3" t="s">
        <v>285</v>
      </c>
      <c r="K61" s="3" t="s">
        <v>397</v>
      </c>
      <c r="L61" s="3" t="s">
        <v>91</v>
      </c>
      <c r="M61" s="3">
        <v>12053</v>
      </c>
      <c r="N61" s="3" t="s">
        <v>212</v>
      </c>
      <c r="O61" s="3">
        <v>9916.15</v>
      </c>
      <c r="P61" s="3" t="s">
        <v>212</v>
      </c>
      <c r="Q61" s="7" t="str">
        <f ca="1">HYPERLINK("#"&amp;CELL("direccion",Tabla_471065!A57),"54")</f>
        <v>54</v>
      </c>
      <c r="R61" s="7" t="str">
        <f ca="1">HYPERLINK("#"&amp;CELL("direccion",Tabla_471039!A57),"54")</f>
        <v>54</v>
      </c>
      <c r="S61" s="7" t="str">
        <f ca="1">HYPERLINK("#"&amp;CELL("direccion",Tabla_471067!A57),"54")</f>
        <v>54</v>
      </c>
      <c r="T61" s="7" t="str">
        <f ca="1">HYPERLINK("#"&amp;CELL("direccion",Tabla_471023!A57),"54")</f>
        <v>54</v>
      </c>
      <c r="U61" s="7" t="str">
        <f ca="1">HYPERLINK("#"&amp;CELL("direccion",Tabla_471047!A57),"54")</f>
        <v>54</v>
      </c>
      <c r="V61" s="7" t="str">
        <f ca="1">HYPERLINK("#"&amp;CELL("direccion",Tabla_471030!A57),"54")</f>
        <v>54</v>
      </c>
      <c r="W61" s="7" t="str">
        <f ca="1">HYPERLINK("#"&amp;CELL("direccion",Tabla_471041!A57),"54")</f>
        <v>54</v>
      </c>
      <c r="X61" s="7" t="str">
        <f ca="1">HYPERLINK("#"&amp;CELL("direccion",Tabla_471031!A57),"54")</f>
        <v>54</v>
      </c>
      <c r="Y61" s="7" t="str">
        <f ca="1">HYPERLINK("#"&amp;CELL("direccion",Tabla_471032!A57),"54")</f>
        <v>54</v>
      </c>
      <c r="Z61" s="7" t="str">
        <f ca="1">HYPERLINK("#"&amp;CELL("direccion",Tabla_471059!A57),"54")</f>
        <v>54</v>
      </c>
      <c r="AA61" s="7" t="str">
        <f ca="1">HYPERLINK("#"&amp;CELL("direccion",Tabla_471071!A57),"54")</f>
        <v>54</v>
      </c>
      <c r="AB61" s="7" t="str">
        <f ca="1">HYPERLINK("#"&amp;CELL("direccion",Tabla_471062!A57),"54")</f>
        <v>54</v>
      </c>
      <c r="AC61" s="7" t="str">
        <f ca="1">HYPERLINK("#"&amp;CELL("direccion",Tabla_471074!A57),"54")</f>
        <v>54</v>
      </c>
      <c r="AD61" s="3" t="s">
        <v>213</v>
      </c>
      <c r="AE61" s="4">
        <v>45838</v>
      </c>
    </row>
    <row r="62" spans="1:31" x14ac:dyDescent="0.25">
      <c r="A62" s="3">
        <v>2025</v>
      </c>
      <c r="B62" s="4">
        <v>45748</v>
      </c>
      <c r="C62" s="4">
        <v>45838</v>
      </c>
      <c r="D62" s="3" t="s">
        <v>84</v>
      </c>
      <c r="E62" s="3">
        <v>179</v>
      </c>
      <c r="F62" s="3" t="s">
        <v>245</v>
      </c>
      <c r="G62" s="3" t="s">
        <v>245</v>
      </c>
      <c r="H62" s="3" t="s">
        <v>225</v>
      </c>
      <c r="I62" s="3" t="s">
        <v>398</v>
      </c>
      <c r="J62" s="3" t="s">
        <v>285</v>
      </c>
      <c r="K62" s="3" t="s">
        <v>331</v>
      </c>
      <c r="L62" s="3" t="s">
        <v>92</v>
      </c>
      <c r="M62" s="3">
        <v>12053</v>
      </c>
      <c r="N62" s="3" t="s">
        <v>212</v>
      </c>
      <c r="O62" s="3">
        <v>9916.15</v>
      </c>
      <c r="P62" s="3" t="s">
        <v>212</v>
      </c>
      <c r="Q62" s="7" t="str">
        <f ca="1">HYPERLINK("#"&amp;CELL("direccion",Tabla_471065!A58),"55")</f>
        <v>55</v>
      </c>
      <c r="R62" s="7" t="str">
        <f ca="1">HYPERLINK("#"&amp;CELL("direccion",Tabla_471039!A58),"55")</f>
        <v>55</v>
      </c>
      <c r="S62" s="7" t="str">
        <f ca="1">HYPERLINK("#"&amp;CELL("direccion",Tabla_471067!A58),"55")</f>
        <v>55</v>
      </c>
      <c r="T62" s="7" t="str">
        <f ca="1">HYPERLINK("#"&amp;CELL("direccion",Tabla_471023!A58),"55")</f>
        <v>55</v>
      </c>
      <c r="U62" s="7" t="str">
        <f ca="1">HYPERLINK("#"&amp;CELL("direccion",Tabla_471047!A58),"55")</f>
        <v>55</v>
      </c>
      <c r="V62" s="7" t="str">
        <f ca="1">HYPERLINK("#"&amp;CELL("direccion",Tabla_471030!A58),"55")</f>
        <v>55</v>
      </c>
      <c r="W62" s="7" t="str">
        <f ca="1">HYPERLINK("#"&amp;CELL("direccion",Tabla_471041!A58),"55")</f>
        <v>55</v>
      </c>
      <c r="X62" s="7" t="str">
        <f ca="1">HYPERLINK("#"&amp;CELL("direccion",Tabla_471031!A58),"55")</f>
        <v>55</v>
      </c>
      <c r="Y62" s="7" t="str">
        <f ca="1">HYPERLINK("#"&amp;CELL("direccion",Tabla_471032!A58),"55")</f>
        <v>55</v>
      </c>
      <c r="Z62" s="7" t="str">
        <f ca="1">HYPERLINK("#"&amp;CELL("direccion",Tabla_471059!A58),"55")</f>
        <v>55</v>
      </c>
      <c r="AA62" s="7" t="str">
        <f ca="1">HYPERLINK("#"&amp;CELL("direccion",Tabla_471071!A58),"55")</f>
        <v>55</v>
      </c>
      <c r="AB62" s="7" t="str">
        <f ca="1">HYPERLINK("#"&amp;CELL("direccion",Tabla_471062!A58),"55")</f>
        <v>55</v>
      </c>
      <c r="AC62" s="7" t="str">
        <f ca="1">HYPERLINK("#"&amp;CELL("direccion",Tabla_471074!A58),"55")</f>
        <v>55</v>
      </c>
      <c r="AD62" s="3" t="s">
        <v>213</v>
      </c>
      <c r="AE62" s="4">
        <v>45838</v>
      </c>
    </row>
    <row r="63" spans="1:31" x14ac:dyDescent="0.25">
      <c r="A63" s="3">
        <v>2025</v>
      </c>
      <c r="B63" s="4">
        <v>45748</v>
      </c>
      <c r="C63" s="4">
        <v>45838</v>
      </c>
      <c r="D63" s="3" t="s">
        <v>84</v>
      </c>
      <c r="E63" s="3">
        <v>179</v>
      </c>
      <c r="F63" s="3" t="s">
        <v>244</v>
      </c>
      <c r="G63" s="3" t="s">
        <v>244</v>
      </c>
      <c r="H63" s="3" t="s">
        <v>225</v>
      </c>
      <c r="I63" s="3" t="s">
        <v>399</v>
      </c>
      <c r="J63" s="3" t="s">
        <v>294</v>
      </c>
      <c r="K63" s="3" t="s">
        <v>281</v>
      </c>
      <c r="L63" s="3" t="s">
        <v>92</v>
      </c>
      <c r="M63" s="3">
        <v>13088</v>
      </c>
      <c r="N63" s="3" t="s">
        <v>212</v>
      </c>
      <c r="O63" s="3">
        <v>10672.66</v>
      </c>
      <c r="P63" s="3" t="s">
        <v>212</v>
      </c>
      <c r="Q63" s="7" t="str">
        <f ca="1">HYPERLINK("#"&amp;CELL("direccion",Tabla_471065!A59),"56")</f>
        <v>56</v>
      </c>
      <c r="R63" s="7" t="str">
        <f ca="1">HYPERLINK("#"&amp;CELL("direccion",Tabla_471039!A59),"56")</f>
        <v>56</v>
      </c>
      <c r="S63" s="7" t="str">
        <f ca="1">HYPERLINK("#"&amp;CELL("direccion",Tabla_471067!A59),"56")</f>
        <v>56</v>
      </c>
      <c r="T63" s="7" t="str">
        <f ca="1">HYPERLINK("#"&amp;CELL("direccion",Tabla_471023!A59),"56")</f>
        <v>56</v>
      </c>
      <c r="U63" s="7" t="str">
        <f ca="1">HYPERLINK("#"&amp;CELL("direccion",Tabla_471047!A59),"56")</f>
        <v>56</v>
      </c>
      <c r="V63" s="7" t="str">
        <f ca="1">HYPERLINK("#"&amp;CELL("direccion",Tabla_471030!A59),"56")</f>
        <v>56</v>
      </c>
      <c r="W63" s="7" t="str">
        <f ca="1">HYPERLINK("#"&amp;CELL("direccion",Tabla_471041!A59),"56")</f>
        <v>56</v>
      </c>
      <c r="X63" s="7" t="str">
        <f ca="1">HYPERLINK("#"&amp;CELL("direccion",Tabla_471031!A59),"56")</f>
        <v>56</v>
      </c>
      <c r="Y63" s="7" t="str">
        <f ca="1">HYPERLINK("#"&amp;CELL("direccion",Tabla_471032!A59),"56")</f>
        <v>56</v>
      </c>
      <c r="Z63" s="7" t="str">
        <f ca="1">HYPERLINK("#"&amp;CELL("direccion",Tabla_471059!A59),"56")</f>
        <v>56</v>
      </c>
      <c r="AA63" s="7" t="str">
        <f ca="1">HYPERLINK("#"&amp;CELL("direccion",Tabla_471071!A59),"56")</f>
        <v>56</v>
      </c>
      <c r="AB63" s="7" t="str">
        <f ca="1">HYPERLINK("#"&amp;CELL("direccion",Tabla_471062!A59),"56")</f>
        <v>56</v>
      </c>
      <c r="AC63" s="7" t="str">
        <f ca="1">HYPERLINK("#"&amp;CELL("direccion",Tabla_471074!A59),"56")</f>
        <v>56</v>
      </c>
      <c r="AD63" s="3" t="s">
        <v>213</v>
      </c>
      <c r="AE63" s="4">
        <v>45838</v>
      </c>
    </row>
    <row r="64" spans="1:31" x14ac:dyDescent="0.25">
      <c r="A64" s="3">
        <v>2025</v>
      </c>
      <c r="B64" s="4">
        <v>45748</v>
      </c>
      <c r="C64" s="4">
        <v>45838</v>
      </c>
      <c r="D64" s="3" t="s">
        <v>84</v>
      </c>
      <c r="E64" s="3">
        <v>179</v>
      </c>
      <c r="F64" s="3" t="s">
        <v>244</v>
      </c>
      <c r="G64" s="3" t="s">
        <v>244</v>
      </c>
      <c r="H64" s="3" t="s">
        <v>225</v>
      </c>
      <c r="I64" s="3" t="s">
        <v>341</v>
      </c>
      <c r="J64" s="3" t="s">
        <v>299</v>
      </c>
      <c r="K64" s="3" t="s">
        <v>346</v>
      </c>
      <c r="L64" s="3" t="s">
        <v>91</v>
      </c>
      <c r="M64" s="3">
        <v>12053</v>
      </c>
      <c r="N64" s="3" t="s">
        <v>212</v>
      </c>
      <c r="O64" s="3">
        <v>9916.15</v>
      </c>
      <c r="P64" s="3" t="s">
        <v>212</v>
      </c>
      <c r="Q64" s="7" t="str">
        <f ca="1">HYPERLINK("#"&amp;CELL("direccion",Tabla_471065!A60),"57")</f>
        <v>57</v>
      </c>
      <c r="R64" s="7" t="str">
        <f ca="1">HYPERLINK("#"&amp;CELL("direccion",Tabla_471039!A60),"57")</f>
        <v>57</v>
      </c>
      <c r="S64" s="7" t="str">
        <f ca="1">HYPERLINK("#"&amp;CELL("direccion",Tabla_471067!A60),"57")</f>
        <v>57</v>
      </c>
      <c r="T64" s="7" t="str">
        <f ca="1">HYPERLINK("#"&amp;CELL("direccion",Tabla_471023!A60),"57")</f>
        <v>57</v>
      </c>
      <c r="U64" s="7" t="str">
        <f ca="1">HYPERLINK("#"&amp;CELL("direccion",Tabla_471047!A60),"57")</f>
        <v>57</v>
      </c>
      <c r="V64" s="7" t="str">
        <f ca="1">HYPERLINK("#"&amp;CELL("direccion",Tabla_471030!A60),"57")</f>
        <v>57</v>
      </c>
      <c r="W64" s="7" t="str">
        <f ca="1">HYPERLINK("#"&amp;CELL("direccion",Tabla_471041!A60),"57")</f>
        <v>57</v>
      </c>
      <c r="X64" s="7" t="str">
        <f ca="1">HYPERLINK("#"&amp;CELL("direccion",Tabla_471031!A60),"57")</f>
        <v>57</v>
      </c>
      <c r="Y64" s="7" t="str">
        <f ca="1">HYPERLINK("#"&amp;CELL("direccion",Tabla_471032!A60),"57")</f>
        <v>57</v>
      </c>
      <c r="Z64" s="7" t="str">
        <f ca="1">HYPERLINK("#"&amp;CELL("direccion",Tabla_471059!A60),"57")</f>
        <v>57</v>
      </c>
      <c r="AA64" s="7" t="str">
        <f ca="1">HYPERLINK("#"&amp;CELL("direccion",Tabla_471071!A60),"57")</f>
        <v>57</v>
      </c>
      <c r="AB64" s="7" t="str">
        <f ca="1">HYPERLINK("#"&amp;CELL("direccion",Tabla_471062!A60),"57")</f>
        <v>57</v>
      </c>
      <c r="AC64" s="7" t="str">
        <f ca="1">HYPERLINK("#"&amp;CELL("direccion",Tabla_471074!A60),"57")</f>
        <v>57</v>
      </c>
      <c r="AD64" s="3" t="s">
        <v>213</v>
      </c>
      <c r="AE64" s="4">
        <v>45838</v>
      </c>
    </row>
    <row r="65" spans="1:31" x14ac:dyDescent="0.25">
      <c r="A65" s="3">
        <v>2025</v>
      </c>
      <c r="B65" s="4">
        <v>45748</v>
      </c>
      <c r="C65" s="4">
        <v>45838</v>
      </c>
      <c r="D65" s="3" t="s">
        <v>84</v>
      </c>
      <c r="E65" s="3">
        <v>179</v>
      </c>
      <c r="F65" s="3" t="s">
        <v>246</v>
      </c>
      <c r="G65" s="3" t="s">
        <v>246</v>
      </c>
      <c r="H65" s="3" t="s">
        <v>225</v>
      </c>
      <c r="I65" s="3" t="s">
        <v>400</v>
      </c>
      <c r="J65" s="3" t="s">
        <v>401</v>
      </c>
      <c r="K65" s="3" t="s">
        <v>402</v>
      </c>
      <c r="L65" s="3" t="s">
        <v>92</v>
      </c>
      <c r="M65" s="3">
        <v>13088</v>
      </c>
      <c r="N65" s="3" t="s">
        <v>212</v>
      </c>
      <c r="O65" s="3">
        <v>10672.66</v>
      </c>
      <c r="P65" s="3" t="s">
        <v>212</v>
      </c>
      <c r="Q65" s="7" t="str">
        <f ca="1">HYPERLINK("#"&amp;CELL("direccion",Tabla_471065!A61),"58")</f>
        <v>58</v>
      </c>
      <c r="R65" s="7" t="str">
        <f ca="1">HYPERLINK("#"&amp;CELL("direccion",Tabla_471039!A61),"58")</f>
        <v>58</v>
      </c>
      <c r="S65" s="7" t="str">
        <f ca="1">HYPERLINK("#"&amp;CELL("direccion",Tabla_471067!A61),"58")</f>
        <v>58</v>
      </c>
      <c r="T65" s="7" t="str">
        <f ca="1">HYPERLINK("#"&amp;CELL("direccion",Tabla_471023!A61),"58")</f>
        <v>58</v>
      </c>
      <c r="U65" s="7" t="str">
        <f ca="1">HYPERLINK("#"&amp;CELL("direccion",Tabla_471047!A61),"58")</f>
        <v>58</v>
      </c>
      <c r="V65" s="7" t="str">
        <f ca="1">HYPERLINK("#"&amp;CELL("direccion",Tabla_471030!A61),"58")</f>
        <v>58</v>
      </c>
      <c r="W65" s="7" t="str">
        <f ca="1">HYPERLINK("#"&amp;CELL("direccion",Tabla_471041!A61),"58")</f>
        <v>58</v>
      </c>
      <c r="X65" s="7" t="str">
        <f ca="1">HYPERLINK("#"&amp;CELL("direccion",Tabla_471031!A61),"58")</f>
        <v>58</v>
      </c>
      <c r="Y65" s="7" t="str">
        <f ca="1">HYPERLINK("#"&amp;CELL("direccion",Tabla_471032!A61),"58")</f>
        <v>58</v>
      </c>
      <c r="Z65" s="7" t="str">
        <f ca="1">HYPERLINK("#"&amp;CELL("direccion",Tabla_471059!A61),"58")</f>
        <v>58</v>
      </c>
      <c r="AA65" s="7" t="str">
        <f ca="1">HYPERLINK("#"&amp;CELL("direccion",Tabla_471071!A61),"58")</f>
        <v>58</v>
      </c>
      <c r="AB65" s="7" t="str">
        <f ca="1">HYPERLINK("#"&amp;CELL("direccion",Tabla_471062!A61),"58")</f>
        <v>58</v>
      </c>
      <c r="AC65" s="7" t="str">
        <f ca="1">HYPERLINK("#"&amp;CELL("direccion",Tabla_471074!A61),"58")</f>
        <v>58</v>
      </c>
      <c r="AD65" s="3" t="s">
        <v>213</v>
      </c>
      <c r="AE65" s="4">
        <v>45838</v>
      </c>
    </row>
    <row r="66" spans="1:31" x14ac:dyDescent="0.25">
      <c r="A66" s="3">
        <v>2025</v>
      </c>
      <c r="B66" s="4">
        <v>45748</v>
      </c>
      <c r="C66" s="4">
        <v>45838</v>
      </c>
      <c r="D66" s="3" t="s">
        <v>84</v>
      </c>
      <c r="E66" s="3">
        <v>179</v>
      </c>
      <c r="F66" s="3" t="s">
        <v>247</v>
      </c>
      <c r="G66" s="3" t="s">
        <v>247</v>
      </c>
      <c r="H66" s="3" t="s">
        <v>225</v>
      </c>
      <c r="I66" s="3" t="s">
        <v>403</v>
      </c>
      <c r="J66" s="3" t="s">
        <v>404</v>
      </c>
      <c r="K66" s="3" t="s">
        <v>405</v>
      </c>
      <c r="L66" s="3" t="s">
        <v>92</v>
      </c>
      <c r="M66" s="3">
        <v>12053</v>
      </c>
      <c r="N66" s="3" t="s">
        <v>212</v>
      </c>
      <c r="O66" s="3">
        <v>9916.15</v>
      </c>
      <c r="P66" s="3" t="s">
        <v>212</v>
      </c>
      <c r="Q66" s="7" t="str">
        <f ca="1">HYPERLINK("#"&amp;CELL("direccion",Tabla_471065!A62),"59")</f>
        <v>59</v>
      </c>
      <c r="R66" s="7" t="str">
        <f ca="1">HYPERLINK("#"&amp;CELL("direccion",Tabla_471039!A62),"59")</f>
        <v>59</v>
      </c>
      <c r="S66" s="7" t="str">
        <f ca="1">HYPERLINK("#"&amp;CELL("direccion",Tabla_471067!A62),"59")</f>
        <v>59</v>
      </c>
      <c r="T66" s="7" t="str">
        <f ca="1">HYPERLINK("#"&amp;CELL("direccion",Tabla_471023!A62),"59")</f>
        <v>59</v>
      </c>
      <c r="U66" s="7" t="str">
        <f ca="1">HYPERLINK("#"&amp;CELL("direccion",Tabla_471047!A62),"59")</f>
        <v>59</v>
      </c>
      <c r="V66" s="7" t="str">
        <f ca="1">HYPERLINK("#"&amp;CELL("direccion",Tabla_471030!A62),"59")</f>
        <v>59</v>
      </c>
      <c r="W66" s="7" t="str">
        <f ca="1">HYPERLINK("#"&amp;CELL("direccion",Tabla_471041!A62),"59")</f>
        <v>59</v>
      </c>
      <c r="X66" s="7" t="str">
        <f ca="1">HYPERLINK("#"&amp;CELL("direccion",Tabla_471031!A62),"59")</f>
        <v>59</v>
      </c>
      <c r="Y66" s="7" t="str">
        <f ca="1">HYPERLINK("#"&amp;CELL("direccion",Tabla_471032!A62),"59")</f>
        <v>59</v>
      </c>
      <c r="Z66" s="7" t="str">
        <f ca="1">HYPERLINK("#"&amp;CELL("direccion",Tabla_471059!A62),"59")</f>
        <v>59</v>
      </c>
      <c r="AA66" s="7" t="str">
        <f ca="1">HYPERLINK("#"&amp;CELL("direccion",Tabla_471071!A62),"59")</f>
        <v>59</v>
      </c>
      <c r="AB66" s="7" t="str">
        <f ca="1">HYPERLINK("#"&amp;CELL("direccion",Tabla_471062!A62),"59")</f>
        <v>59</v>
      </c>
      <c r="AC66" s="7" t="str">
        <f ca="1">HYPERLINK("#"&amp;CELL("direccion",Tabla_471074!A62),"59")</f>
        <v>59</v>
      </c>
      <c r="AD66" s="3" t="s">
        <v>213</v>
      </c>
      <c r="AE66" s="4">
        <v>45838</v>
      </c>
    </row>
    <row r="67" spans="1:31" x14ac:dyDescent="0.25">
      <c r="A67" s="3">
        <v>2025</v>
      </c>
      <c r="B67" s="4">
        <v>45748</v>
      </c>
      <c r="C67" s="4">
        <v>45838</v>
      </c>
      <c r="D67" s="3" t="s">
        <v>84</v>
      </c>
      <c r="E67" s="3">
        <v>179</v>
      </c>
      <c r="F67" s="3" t="s">
        <v>248</v>
      </c>
      <c r="G67" s="3" t="s">
        <v>248</v>
      </c>
      <c r="H67" s="3" t="s">
        <v>225</v>
      </c>
      <c r="I67" s="3" t="s">
        <v>406</v>
      </c>
      <c r="J67" s="3" t="s">
        <v>407</v>
      </c>
      <c r="K67" s="3" t="s">
        <v>408</v>
      </c>
      <c r="L67" s="3" t="s">
        <v>92</v>
      </c>
      <c r="M67" s="3">
        <v>12053</v>
      </c>
      <c r="N67" s="3" t="s">
        <v>212</v>
      </c>
      <c r="O67" s="3">
        <v>9916.15</v>
      </c>
      <c r="P67" s="3" t="s">
        <v>212</v>
      </c>
      <c r="Q67" s="7" t="str">
        <f ca="1">HYPERLINK("#"&amp;CELL("direccion",Tabla_471065!A63),"60")</f>
        <v>60</v>
      </c>
      <c r="R67" s="7" t="str">
        <f ca="1">HYPERLINK("#"&amp;CELL("direccion",Tabla_471039!A63),"60")</f>
        <v>60</v>
      </c>
      <c r="S67" s="7" t="str">
        <f ca="1">HYPERLINK("#"&amp;CELL("direccion",Tabla_471067!A63),"60")</f>
        <v>60</v>
      </c>
      <c r="T67" s="7" t="str">
        <f ca="1">HYPERLINK("#"&amp;CELL("direccion",Tabla_471023!A63),"60")</f>
        <v>60</v>
      </c>
      <c r="U67" s="7" t="str">
        <f ca="1">HYPERLINK("#"&amp;CELL("direccion",Tabla_471047!A63),"60")</f>
        <v>60</v>
      </c>
      <c r="V67" s="7" t="str">
        <f ca="1">HYPERLINK("#"&amp;CELL("direccion",Tabla_471030!A63),"60")</f>
        <v>60</v>
      </c>
      <c r="W67" s="7" t="str">
        <f ca="1">HYPERLINK("#"&amp;CELL("direccion",Tabla_471041!A63),"60")</f>
        <v>60</v>
      </c>
      <c r="X67" s="7" t="str">
        <f ca="1">HYPERLINK("#"&amp;CELL("direccion",Tabla_471031!A63),"60")</f>
        <v>60</v>
      </c>
      <c r="Y67" s="7" t="str">
        <f ca="1">HYPERLINK("#"&amp;CELL("direccion",Tabla_471032!A63),"60")</f>
        <v>60</v>
      </c>
      <c r="Z67" s="7" t="str">
        <f ca="1">HYPERLINK("#"&amp;CELL("direccion",Tabla_471059!A63),"60")</f>
        <v>60</v>
      </c>
      <c r="AA67" s="7" t="str">
        <f ca="1">HYPERLINK("#"&amp;CELL("direccion",Tabla_471071!A63),"60")</f>
        <v>60</v>
      </c>
      <c r="AB67" s="7" t="str">
        <f ca="1">HYPERLINK("#"&amp;CELL("direccion",Tabla_471062!A63),"60")</f>
        <v>60</v>
      </c>
      <c r="AC67" s="7" t="str">
        <f ca="1">HYPERLINK("#"&amp;CELL("direccion",Tabla_471074!A63),"60")</f>
        <v>60</v>
      </c>
      <c r="AD67" s="3" t="s">
        <v>213</v>
      </c>
      <c r="AE67" s="4">
        <v>45838</v>
      </c>
    </row>
    <row r="68" spans="1:31" x14ac:dyDescent="0.25">
      <c r="A68" s="3">
        <v>2025</v>
      </c>
      <c r="B68" s="4">
        <v>45748</v>
      </c>
      <c r="C68" s="4">
        <v>45838</v>
      </c>
      <c r="D68" s="3" t="s">
        <v>84</v>
      </c>
      <c r="E68" s="3">
        <v>179</v>
      </c>
      <c r="F68" s="3" t="s">
        <v>243</v>
      </c>
      <c r="G68" s="3" t="s">
        <v>243</v>
      </c>
      <c r="H68" s="3" t="s">
        <v>225</v>
      </c>
      <c r="I68" s="3" t="s">
        <v>409</v>
      </c>
      <c r="J68" s="3" t="s">
        <v>410</v>
      </c>
      <c r="K68" s="3" t="s">
        <v>394</v>
      </c>
      <c r="L68" s="3" t="s">
        <v>92</v>
      </c>
      <c r="M68" s="3">
        <v>12053</v>
      </c>
      <c r="N68" s="3" t="s">
        <v>212</v>
      </c>
      <c r="O68" s="3">
        <v>9916.15</v>
      </c>
      <c r="P68" s="3" t="s">
        <v>212</v>
      </c>
      <c r="Q68" s="7" t="str">
        <f ca="1">HYPERLINK("#"&amp;CELL("direccion",Tabla_471065!A64),"61")</f>
        <v>61</v>
      </c>
      <c r="R68" s="7" t="str">
        <f ca="1">HYPERLINK("#"&amp;CELL("direccion",Tabla_471039!A64),"61")</f>
        <v>61</v>
      </c>
      <c r="S68" s="7" t="str">
        <f ca="1">HYPERLINK("#"&amp;CELL("direccion",Tabla_471067!A64),"61")</f>
        <v>61</v>
      </c>
      <c r="T68" s="7" t="str">
        <f ca="1">HYPERLINK("#"&amp;CELL("direccion",Tabla_471023!A64),"61")</f>
        <v>61</v>
      </c>
      <c r="U68" s="7" t="str">
        <f ca="1">HYPERLINK("#"&amp;CELL("direccion",Tabla_471047!A64),"61")</f>
        <v>61</v>
      </c>
      <c r="V68" s="7" t="str">
        <f ca="1">HYPERLINK("#"&amp;CELL("direccion",Tabla_471030!A64),"61")</f>
        <v>61</v>
      </c>
      <c r="W68" s="7" t="str">
        <f ca="1">HYPERLINK("#"&amp;CELL("direccion",Tabla_471041!A64),"61")</f>
        <v>61</v>
      </c>
      <c r="X68" s="7" t="str">
        <f ca="1">HYPERLINK("#"&amp;CELL("direccion",Tabla_471031!A64),"61")</f>
        <v>61</v>
      </c>
      <c r="Y68" s="7" t="str">
        <f ca="1">HYPERLINK("#"&amp;CELL("direccion",Tabla_471032!A64),"61")</f>
        <v>61</v>
      </c>
      <c r="Z68" s="7" t="str">
        <f ca="1">HYPERLINK("#"&amp;CELL("direccion",Tabla_471059!A64),"61")</f>
        <v>61</v>
      </c>
      <c r="AA68" s="7" t="str">
        <f ca="1">HYPERLINK("#"&amp;CELL("direccion",Tabla_471071!A64),"61")</f>
        <v>61</v>
      </c>
      <c r="AB68" s="7" t="str">
        <f ca="1">HYPERLINK("#"&amp;CELL("direccion",Tabla_471062!A64),"61")</f>
        <v>61</v>
      </c>
      <c r="AC68" s="7" t="str">
        <f ca="1">HYPERLINK("#"&amp;CELL("direccion",Tabla_471074!A64),"61")</f>
        <v>61</v>
      </c>
      <c r="AD68" s="3" t="s">
        <v>213</v>
      </c>
      <c r="AE68" s="4">
        <v>45838</v>
      </c>
    </row>
    <row r="69" spans="1:31" x14ac:dyDescent="0.25">
      <c r="A69" s="3">
        <v>2025</v>
      </c>
      <c r="B69" s="4">
        <v>45748</v>
      </c>
      <c r="C69" s="4">
        <v>45838</v>
      </c>
      <c r="D69" s="3" t="s">
        <v>84</v>
      </c>
      <c r="E69" s="3">
        <v>179</v>
      </c>
      <c r="F69" s="3" t="s">
        <v>243</v>
      </c>
      <c r="G69" s="3" t="s">
        <v>243</v>
      </c>
      <c r="H69" s="3" t="s">
        <v>225</v>
      </c>
      <c r="I69" s="3" t="s">
        <v>411</v>
      </c>
      <c r="J69" s="3" t="s">
        <v>412</v>
      </c>
      <c r="K69" s="3" t="s">
        <v>413</v>
      </c>
      <c r="L69" s="3" t="s">
        <v>91</v>
      </c>
      <c r="M69" s="3">
        <v>13088</v>
      </c>
      <c r="N69" s="3" t="s">
        <v>212</v>
      </c>
      <c r="O69" s="3">
        <v>10672.66</v>
      </c>
      <c r="P69" s="3" t="s">
        <v>212</v>
      </c>
      <c r="Q69" s="7" t="str">
        <f ca="1">HYPERLINK("#"&amp;CELL("direccion",Tabla_471065!A65),"62")</f>
        <v>62</v>
      </c>
      <c r="R69" s="7" t="str">
        <f ca="1">HYPERLINK("#"&amp;CELL("direccion",Tabla_471039!A65),"62")</f>
        <v>62</v>
      </c>
      <c r="S69" s="7" t="str">
        <f ca="1">HYPERLINK("#"&amp;CELL("direccion",Tabla_471067!A65),"62")</f>
        <v>62</v>
      </c>
      <c r="T69" s="7" t="str">
        <f ca="1">HYPERLINK("#"&amp;CELL("direccion",Tabla_471023!A65),"62")</f>
        <v>62</v>
      </c>
      <c r="U69" s="7" t="str">
        <f ca="1">HYPERLINK("#"&amp;CELL("direccion",Tabla_471047!A65),"62")</f>
        <v>62</v>
      </c>
      <c r="V69" s="7" t="str">
        <f ca="1">HYPERLINK("#"&amp;CELL("direccion",Tabla_471030!A65),"62")</f>
        <v>62</v>
      </c>
      <c r="W69" s="7" t="str">
        <f ca="1">HYPERLINK("#"&amp;CELL("direccion",Tabla_471041!A65),"62")</f>
        <v>62</v>
      </c>
      <c r="X69" s="7" t="str">
        <f ca="1">HYPERLINK("#"&amp;CELL("direccion",Tabla_471031!A65),"62")</f>
        <v>62</v>
      </c>
      <c r="Y69" s="7" t="str">
        <f ca="1">HYPERLINK("#"&amp;CELL("direccion",Tabla_471032!A65),"62")</f>
        <v>62</v>
      </c>
      <c r="Z69" s="7" t="str">
        <f ca="1">HYPERLINK("#"&amp;CELL("direccion",Tabla_471059!A65),"62")</f>
        <v>62</v>
      </c>
      <c r="AA69" s="7" t="str">
        <f ca="1">HYPERLINK("#"&amp;CELL("direccion",Tabla_471071!A65),"62")</f>
        <v>62</v>
      </c>
      <c r="AB69" s="7" t="str">
        <f ca="1">HYPERLINK("#"&amp;CELL("direccion",Tabla_471062!A65),"62")</f>
        <v>62</v>
      </c>
      <c r="AC69" s="7" t="str">
        <f ca="1">HYPERLINK("#"&amp;CELL("direccion",Tabla_471074!A65),"62")</f>
        <v>62</v>
      </c>
      <c r="AD69" s="3" t="s">
        <v>213</v>
      </c>
      <c r="AE69" s="4">
        <v>45838</v>
      </c>
    </row>
    <row r="70" spans="1:31" x14ac:dyDescent="0.25">
      <c r="A70" s="3">
        <v>2025</v>
      </c>
      <c r="B70" s="4">
        <v>45748</v>
      </c>
      <c r="C70" s="4">
        <v>45838</v>
      </c>
      <c r="D70" s="3" t="s">
        <v>84</v>
      </c>
      <c r="E70" s="3">
        <v>169</v>
      </c>
      <c r="F70" s="3" t="s">
        <v>249</v>
      </c>
      <c r="G70" s="3" t="s">
        <v>249</v>
      </c>
      <c r="H70" s="3" t="s">
        <v>225</v>
      </c>
      <c r="I70" s="3" t="s">
        <v>414</v>
      </c>
      <c r="J70" s="3" t="s">
        <v>415</v>
      </c>
      <c r="K70" s="3" t="s">
        <v>416</v>
      </c>
      <c r="L70" s="3" t="s">
        <v>91</v>
      </c>
      <c r="M70" s="3">
        <v>10500</v>
      </c>
      <c r="N70" s="3" t="s">
        <v>212</v>
      </c>
      <c r="O70" s="3">
        <v>8609.76</v>
      </c>
      <c r="P70" s="3" t="s">
        <v>212</v>
      </c>
      <c r="Q70" s="7" t="str">
        <f ca="1">HYPERLINK("#"&amp;CELL("direccion",Tabla_471065!A66),"63")</f>
        <v>63</v>
      </c>
      <c r="R70" s="7" t="str">
        <f ca="1">HYPERLINK("#"&amp;CELL("direccion",Tabla_471039!A66),"63")</f>
        <v>63</v>
      </c>
      <c r="S70" s="7" t="str">
        <f ca="1">HYPERLINK("#"&amp;CELL("direccion",Tabla_471067!A66),"63")</f>
        <v>63</v>
      </c>
      <c r="T70" s="7" t="str">
        <f ca="1">HYPERLINK("#"&amp;CELL("direccion",Tabla_471023!A66),"63")</f>
        <v>63</v>
      </c>
      <c r="U70" s="7" t="str">
        <f ca="1">HYPERLINK("#"&amp;CELL("direccion",Tabla_471047!A66),"63")</f>
        <v>63</v>
      </c>
      <c r="V70" s="7" t="str">
        <f ca="1">HYPERLINK("#"&amp;CELL("direccion",Tabla_471030!A66),"63")</f>
        <v>63</v>
      </c>
      <c r="W70" s="7" t="str">
        <f ca="1">HYPERLINK("#"&amp;CELL("direccion",Tabla_471041!A66),"63")</f>
        <v>63</v>
      </c>
      <c r="X70" s="7" t="str">
        <f ca="1">HYPERLINK("#"&amp;CELL("direccion",Tabla_471031!A66),"63")</f>
        <v>63</v>
      </c>
      <c r="Y70" s="7" t="str">
        <f ca="1">HYPERLINK("#"&amp;CELL("direccion",Tabla_471032!A66),"63")</f>
        <v>63</v>
      </c>
      <c r="Z70" s="7" t="str">
        <f ca="1">HYPERLINK("#"&amp;CELL("direccion",Tabla_471059!A66),"63")</f>
        <v>63</v>
      </c>
      <c r="AA70" s="7" t="str">
        <f ca="1">HYPERLINK("#"&amp;CELL("direccion",Tabla_471071!A66),"63")</f>
        <v>63</v>
      </c>
      <c r="AB70" s="7" t="str">
        <f ca="1">HYPERLINK("#"&amp;CELL("direccion",Tabla_471062!A66),"63")</f>
        <v>63</v>
      </c>
      <c r="AC70" s="7" t="str">
        <f ca="1">HYPERLINK("#"&amp;CELL("direccion",Tabla_471074!A66),"63")</f>
        <v>63</v>
      </c>
      <c r="AD70" s="3" t="s">
        <v>213</v>
      </c>
      <c r="AE70" s="4">
        <v>45838</v>
      </c>
    </row>
    <row r="71" spans="1:31" x14ac:dyDescent="0.25">
      <c r="A71" s="3">
        <v>2025</v>
      </c>
      <c r="B71" s="4">
        <v>45748</v>
      </c>
      <c r="C71" s="4">
        <v>45838</v>
      </c>
      <c r="D71" s="3" t="s">
        <v>84</v>
      </c>
      <c r="E71" s="3">
        <v>169</v>
      </c>
      <c r="F71" s="3" t="s">
        <v>250</v>
      </c>
      <c r="G71" s="3" t="s">
        <v>250</v>
      </c>
      <c r="H71" s="3" t="s">
        <v>225</v>
      </c>
      <c r="I71" s="3" t="s">
        <v>417</v>
      </c>
      <c r="J71" s="3" t="s">
        <v>418</v>
      </c>
      <c r="K71" s="3" t="s">
        <v>419</v>
      </c>
      <c r="L71" s="3" t="s">
        <v>91</v>
      </c>
      <c r="M71" s="3">
        <v>10500</v>
      </c>
      <c r="N71" s="3" t="s">
        <v>212</v>
      </c>
      <c r="O71" s="3">
        <v>8609.76</v>
      </c>
      <c r="P71" s="3" t="s">
        <v>212</v>
      </c>
      <c r="Q71" s="7" t="str">
        <f ca="1">HYPERLINK("#"&amp;CELL("direccion",Tabla_471065!A67),"64")</f>
        <v>64</v>
      </c>
      <c r="R71" s="7" t="str">
        <f ca="1">HYPERLINK("#"&amp;CELL("direccion",Tabla_471039!A67),"64")</f>
        <v>64</v>
      </c>
      <c r="S71" s="7" t="str">
        <f ca="1">HYPERLINK("#"&amp;CELL("direccion",Tabla_471067!A67),"64")</f>
        <v>64</v>
      </c>
      <c r="T71" s="7" t="str">
        <f ca="1">HYPERLINK("#"&amp;CELL("direccion",Tabla_471023!A67),"64")</f>
        <v>64</v>
      </c>
      <c r="U71" s="7" t="str">
        <f ca="1">HYPERLINK("#"&amp;CELL("direccion",Tabla_471047!A67),"64")</f>
        <v>64</v>
      </c>
      <c r="V71" s="7" t="str">
        <f ca="1">HYPERLINK("#"&amp;CELL("direccion",Tabla_471030!A67),"64")</f>
        <v>64</v>
      </c>
      <c r="W71" s="7" t="str">
        <f ca="1">HYPERLINK("#"&amp;CELL("direccion",Tabla_471041!A67),"64")</f>
        <v>64</v>
      </c>
      <c r="X71" s="7" t="str">
        <f ca="1">HYPERLINK("#"&amp;CELL("direccion",Tabla_471031!A67),"64")</f>
        <v>64</v>
      </c>
      <c r="Y71" s="7" t="str">
        <f ca="1">HYPERLINK("#"&amp;CELL("direccion",Tabla_471032!A67),"64")</f>
        <v>64</v>
      </c>
      <c r="Z71" s="7" t="str">
        <f ca="1">HYPERLINK("#"&amp;CELL("direccion",Tabla_471059!A67),"64")</f>
        <v>64</v>
      </c>
      <c r="AA71" s="7" t="str">
        <f ca="1">HYPERLINK("#"&amp;CELL("direccion",Tabla_471071!A67),"64")</f>
        <v>64</v>
      </c>
      <c r="AB71" s="7" t="str">
        <f ca="1">HYPERLINK("#"&amp;CELL("direccion",Tabla_471062!A67),"64")</f>
        <v>64</v>
      </c>
      <c r="AC71" s="7" t="str">
        <f ca="1">HYPERLINK("#"&amp;CELL("direccion",Tabla_471074!A67),"64")</f>
        <v>64</v>
      </c>
      <c r="AD71" s="3" t="s">
        <v>213</v>
      </c>
      <c r="AE71" s="4">
        <v>45838</v>
      </c>
    </row>
    <row r="72" spans="1:31" x14ac:dyDescent="0.25">
      <c r="A72" s="3">
        <v>2025</v>
      </c>
      <c r="B72" s="4">
        <v>45748</v>
      </c>
      <c r="C72" s="4">
        <v>45838</v>
      </c>
      <c r="D72" s="3" t="s">
        <v>84</v>
      </c>
      <c r="E72" s="3">
        <v>169</v>
      </c>
      <c r="F72" s="3" t="s">
        <v>251</v>
      </c>
      <c r="G72" s="3" t="s">
        <v>251</v>
      </c>
      <c r="H72" s="3" t="s">
        <v>225</v>
      </c>
      <c r="I72" s="3" t="s">
        <v>420</v>
      </c>
      <c r="J72" s="3" t="s">
        <v>421</v>
      </c>
      <c r="K72" s="3" t="s">
        <v>294</v>
      </c>
      <c r="L72" s="3" t="s">
        <v>91</v>
      </c>
      <c r="M72" s="3">
        <v>10500</v>
      </c>
      <c r="N72" s="3" t="s">
        <v>212</v>
      </c>
      <c r="O72" s="3">
        <v>8609.76</v>
      </c>
      <c r="P72" s="3" t="s">
        <v>212</v>
      </c>
      <c r="Q72" s="7" t="str">
        <f ca="1">HYPERLINK("#"&amp;CELL("direccion",Tabla_471065!A68),"65")</f>
        <v>65</v>
      </c>
      <c r="R72" s="7" t="str">
        <f ca="1">HYPERLINK("#"&amp;CELL("direccion",Tabla_471039!A68),"65")</f>
        <v>65</v>
      </c>
      <c r="S72" s="7" t="str">
        <f ca="1">HYPERLINK("#"&amp;CELL("direccion",Tabla_471067!A68),"65")</f>
        <v>65</v>
      </c>
      <c r="T72" s="7" t="str">
        <f ca="1">HYPERLINK("#"&amp;CELL("direccion",Tabla_471023!A68),"65")</f>
        <v>65</v>
      </c>
      <c r="U72" s="7" t="str">
        <f ca="1">HYPERLINK("#"&amp;CELL("direccion",Tabla_471047!A68),"65")</f>
        <v>65</v>
      </c>
      <c r="V72" s="7" t="str">
        <f ca="1">HYPERLINK("#"&amp;CELL("direccion",Tabla_471030!A68),"65")</f>
        <v>65</v>
      </c>
      <c r="W72" s="7" t="str">
        <f ca="1">HYPERLINK("#"&amp;CELL("direccion",Tabla_471041!A68),"65")</f>
        <v>65</v>
      </c>
      <c r="X72" s="7" t="str">
        <f ca="1">HYPERLINK("#"&amp;CELL("direccion",Tabla_471031!A68),"65")</f>
        <v>65</v>
      </c>
      <c r="Y72" s="7" t="str">
        <f ca="1">HYPERLINK("#"&amp;CELL("direccion",Tabla_471032!A68),"65")</f>
        <v>65</v>
      </c>
      <c r="Z72" s="7" t="str">
        <f ca="1">HYPERLINK("#"&amp;CELL("direccion",Tabla_471059!A68),"65")</f>
        <v>65</v>
      </c>
      <c r="AA72" s="7" t="str">
        <f ca="1">HYPERLINK("#"&amp;CELL("direccion",Tabla_471071!A68),"65")</f>
        <v>65</v>
      </c>
      <c r="AB72" s="7" t="str">
        <f ca="1">HYPERLINK("#"&amp;CELL("direccion",Tabla_471062!A68),"65")</f>
        <v>65</v>
      </c>
      <c r="AC72" s="7" t="str">
        <f ca="1">HYPERLINK("#"&amp;CELL("direccion",Tabla_471074!A68),"65")</f>
        <v>65</v>
      </c>
      <c r="AD72" s="3" t="s">
        <v>213</v>
      </c>
      <c r="AE72" s="4">
        <v>45838</v>
      </c>
    </row>
    <row r="73" spans="1:31" x14ac:dyDescent="0.25">
      <c r="A73" s="3">
        <v>2025</v>
      </c>
      <c r="B73" s="4">
        <v>45748</v>
      </c>
      <c r="C73" s="4">
        <v>45838</v>
      </c>
      <c r="D73" s="3" t="s">
        <v>84</v>
      </c>
      <c r="E73" s="3">
        <v>169</v>
      </c>
      <c r="F73" s="3" t="s">
        <v>250</v>
      </c>
      <c r="G73" s="3" t="s">
        <v>250</v>
      </c>
      <c r="H73" s="3" t="s">
        <v>225</v>
      </c>
      <c r="I73" s="3" t="s">
        <v>422</v>
      </c>
      <c r="J73" s="3" t="s">
        <v>423</v>
      </c>
      <c r="K73" s="3" t="s">
        <v>360</v>
      </c>
      <c r="L73" s="3" t="s">
        <v>92</v>
      </c>
      <c r="M73" s="3">
        <v>11537</v>
      </c>
      <c r="N73" s="3" t="s">
        <v>212</v>
      </c>
      <c r="O73" s="3">
        <v>9402.81</v>
      </c>
      <c r="P73" s="3" t="s">
        <v>212</v>
      </c>
      <c r="Q73" s="7" t="str">
        <f ca="1">HYPERLINK("#"&amp;CELL("direccion",Tabla_471065!A69),"66")</f>
        <v>66</v>
      </c>
      <c r="R73" s="7" t="str">
        <f ca="1">HYPERLINK("#"&amp;CELL("direccion",Tabla_471039!A69),"66")</f>
        <v>66</v>
      </c>
      <c r="S73" s="7" t="str">
        <f ca="1">HYPERLINK("#"&amp;CELL("direccion",Tabla_471067!A69),"66")</f>
        <v>66</v>
      </c>
      <c r="T73" s="7" t="str">
        <f ca="1">HYPERLINK("#"&amp;CELL("direccion",Tabla_471023!A69),"66")</f>
        <v>66</v>
      </c>
      <c r="U73" s="7" t="str">
        <f ca="1">HYPERLINK("#"&amp;CELL("direccion",Tabla_471047!A69),"66")</f>
        <v>66</v>
      </c>
      <c r="V73" s="7" t="str">
        <f ca="1">HYPERLINK("#"&amp;CELL("direccion",Tabla_471030!A69),"66")</f>
        <v>66</v>
      </c>
      <c r="W73" s="7" t="str">
        <f ca="1">HYPERLINK("#"&amp;CELL("direccion",Tabla_471041!A69),"66")</f>
        <v>66</v>
      </c>
      <c r="X73" s="7" t="str">
        <f ca="1">HYPERLINK("#"&amp;CELL("direccion",Tabla_471031!A69),"66")</f>
        <v>66</v>
      </c>
      <c r="Y73" s="7" t="str">
        <f ca="1">HYPERLINK("#"&amp;CELL("direccion",Tabla_471032!A69),"66")</f>
        <v>66</v>
      </c>
      <c r="Z73" s="7" t="str">
        <f ca="1">HYPERLINK("#"&amp;CELL("direccion",Tabla_471059!A69),"66")</f>
        <v>66</v>
      </c>
      <c r="AA73" s="7" t="str">
        <f ca="1">HYPERLINK("#"&amp;CELL("direccion",Tabla_471071!A69),"66")</f>
        <v>66</v>
      </c>
      <c r="AB73" s="7" t="str">
        <f ca="1">HYPERLINK("#"&amp;CELL("direccion",Tabla_471062!A69),"66")</f>
        <v>66</v>
      </c>
      <c r="AC73" s="7" t="str">
        <f ca="1">HYPERLINK("#"&amp;CELL("direccion",Tabla_471074!A69),"66")</f>
        <v>66</v>
      </c>
      <c r="AD73" s="3" t="s">
        <v>213</v>
      </c>
      <c r="AE73" s="4">
        <v>45838</v>
      </c>
    </row>
    <row r="74" spans="1:31" x14ac:dyDescent="0.25">
      <c r="A74" s="3">
        <v>2025</v>
      </c>
      <c r="B74" s="4">
        <v>45748</v>
      </c>
      <c r="C74" s="4">
        <v>45838</v>
      </c>
      <c r="D74" s="3" t="s">
        <v>84</v>
      </c>
      <c r="E74" s="3">
        <v>169</v>
      </c>
      <c r="F74" s="3" t="s">
        <v>252</v>
      </c>
      <c r="G74" s="3" t="s">
        <v>252</v>
      </c>
      <c r="H74" s="3" t="s">
        <v>225</v>
      </c>
      <c r="I74" s="3" t="s">
        <v>424</v>
      </c>
      <c r="J74" s="3" t="s">
        <v>425</v>
      </c>
      <c r="K74" s="3" t="s">
        <v>336</v>
      </c>
      <c r="L74" s="3" t="s">
        <v>92</v>
      </c>
      <c r="M74" s="3">
        <v>11537</v>
      </c>
      <c r="N74" s="3" t="s">
        <v>212</v>
      </c>
      <c r="O74" s="3">
        <v>9402.81</v>
      </c>
      <c r="P74" s="3" t="s">
        <v>212</v>
      </c>
      <c r="Q74" s="7" t="str">
        <f ca="1">HYPERLINK("#"&amp;CELL("direccion",Tabla_471065!A70),"67")</f>
        <v>67</v>
      </c>
      <c r="R74" s="7" t="str">
        <f ca="1">HYPERLINK("#"&amp;CELL("direccion",Tabla_471039!A70),"67")</f>
        <v>67</v>
      </c>
      <c r="S74" s="7" t="str">
        <f ca="1">HYPERLINK("#"&amp;CELL("direccion",Tabla_471067!A70),"67")</f>
        <v>67</v>
      </c>
      <c r="T74" s="7" t="str">
        <f ca="1">HYPERLINK("#"&amp;CELL("direccion",Tabla_471023!A70),"67")</f>
        <v>67</v>
      </c>
      <c r="U74" s="7" t="str">
        <f ca="1">HYPERLINK("#"&amp;CELL("direccion",Tabla_471047!A70),"67")</f>
        <v>67</v>
      </c>
      <c r="V74" s="7" t="str">
        <f ca="1">HYPERLINK("#"&amp;CELL("direccion",Tabla_471030!A70),"67")</f>
        <v>67</v>
      </c>
      <c r="W74" s="7" t="str">
        <f ca="1">HYPERLINK("#"&amp;CELL("direccion",Tabla_471041!A70),"67")</f>
        <v>67</v>
      </c>
      <c r="X74" s="7" t="str">
        <f ca="1">HYPERLINK("#"&amp;CELL("direccion",Tabla_471031!A70),"67")</f>
        <v>67</v>
      </c>
      <c r="Y74" s="7" t="str">
        <f ca="1">HYPERLINK("#"&amp;CELL("direccion",Tabla_471032!A70),"67")</f>
        <v>67</v>
      </c>
      <c r="Z74" s="7" t="str">
        <f ca="1">HYPERLINK("#"&amp;CELL("direccion",Tabla_471059!A70),"67")</f>
        <v>67</v>
      </c>
      <c r="AA74" s="7" t="str">
        <f ca="1">HYPERLINK("#"&amp;CELL("direccion",Tabla_471071!A70),"67")</f>
        <v>67</v>
      </c>
      <c r="AB74" s="7" t="str">
        <f ca="1">HYPERLINK("#"&amp;CELL("direccion",Tabla_471062!A70),"67")</f>
        <v>67</v>
      </c>
      <c r="AC74" s="7" t="str">
        <f ca="1">HYPERLINK("#"&amp;CELL("direccion",Tabla_471074!A70),"67")</f>
        <v>67</v>
      </c>
      <c r="AD74" s="3" t="s">
        <v>213</v>
      </c>
      <c r="AE74" s="4">
        <v>45838</v>
      </c>
    </row>
    <row r="75" spans="1:31" x14ac:dyDescent="0.25">
      <c r="A75" s="3">
        <v>2025</v>
      </c>
      <c r="B75" s="4">
        <v>45748</v>
      </c>
      <c r="C75" s="4">
        <v>45838</v>
      </c>
      <c r="D75" s="3" t="s">
        <v>84</v>
      </c>
      <c r="E75" s="3">
        <v>169</v>
      </c>
      <c r="F75" s="3" t="s">
        <v>252</v>
      </c>
      <c r="G75" s="3" t="s">
        <v>252</v>
      </c>
      <c r="H75" s="3" t="s">
        <v>225</v>
      </c>
      <c r="I75" s="3" t="s">
        <v>426</v>
      </c>
      <c r="J75" s="3" t="s">
        <v>427</v>
      </c>
      <c r="K75" s="3" t="s">
        <v>428</v>
      </c>
      <c r="L75" s="3" t="s">
        <v>92</v>
      </c>
      <c r="M75" s="3">
        <v>10500</v>
      </c>
      <c r="N75" s="3" t="s">
        <v>212</v>
      </c>
      <c r="O75" s="3">
        <v>8609.76</v>
      </c>
      <c r="P75" s="3" t="s">
        <v>212</v>
      </c>
      <c r="Q75" s="7" t="str">
        <f ca="1">HYPERLINK("#"&amp;CELL("direccion",Tabla_471065!A71),"68")</f>
        <v>68</v>
      </c>
      <c r="R75" s="7" t="str">
        <f ca="1">HYPERLINK("#"&amp;CELL("direccion",Tabla_471039!A71),"68")</f>
        <v>68</v>
      </c>
      <c r="S75" s="7" t="str">
        <f ca="1">HYPERLINK("#"&amp;CELL("direccion",Tabla_471067!A71),"68")</f>
        <v>68</v>
      </c>
      <c r="T75" s="7" t="str">
        <f ca="1">HYPERLINK("#"&amp;CELL("direccion",Tabla_471023!A71),"68")</f>
        <v>68</v>
      </c>
      <c r="U75" s="7" t="str">
        <f ca="1">HYPERLINK("#"&amp;CELL("direccion",Tabla_471047!A71),"68")</f>
        <v>68</v>
      </c>
      <c r="V75" s="7" t="str">
        <f ca="1">HYPERLINK("#"&amp;CELL("direccion",Tabla_471030!A71),"68")</f>
        <v>68</v>
      </c>
      <c r="W75" s="7" t="str">
        <f ca="1">HYPERLINK("#"&amp;CELL("direccion",Tabla_471041!A71),"68")</f>
        <v>68</v>
      </c>
      <c r="X75" s="7" t="str">
        <f ca="1">HYPERLINK("#"&amp;CELL("direccion",Tabla_471031!A71),"68")</f>
        <v>68</v>
      </c>
      <c r="Y75" s="7" t="str">
        <f ca="1">HYPERLINK("#"&amp;CELL("direccion",Tabla_471032!A71),"68")</f>
        <v>68</v>
      </c>
      <c r="Z75" s="7" t="str">
        <f ca="1">HYPERLINK("#"&amp;CELL("direccion",Tabla_471059!A71),"68")</f>
        <v>68</v>
      </c>
      <c r="AA75" s="7" t="str">
        <f ca="1">HYPERLINK("#"&amp;CELL("direccion",Tabla_471071!A71),"68")</f>
        <v>68</v>
      </c>
      <c r="AB75" s="7" t="str">
        <f ca="1">HYPERLINK("#"&amp;CELL("direccion",Tabla_471062!A71),"68")</f>
        <v>68</v>
      </c>
      <c r="AC75" s="7" t="str">
        <f ca="1">HYPERLINK("#"&amp;CELL("direccion",Tabla_471074!A71),"68")</f>
        <v>68</v>
      </c>
      <c r="AD75" s="3" t="s">
        <v>213</v>
      </c>
      <c r="AE75" s="4">
        <v>45838</v>
      </c>
    </row>
    <row r="76" spans="1:31" x14ac:dyDescent="0.25">
      <c r="A76" s="3">
        <v>2025</v>
      </c>
      <c r="B76" s="4">
        <v>45748</v>
      </c>
      <c r="C76" s="4">
        <v>45838</v>
      </c>
      <c r="D76" s="3" t="s">
        <v>84</v>
      </c>
      <c r="E76" s="3">
        <v>169</v>
      </c>
      <c r="F76" s="3" t="s">
        <v>249</v>
      </c>
      <c r="G76" s="3" t="s">
        <v>249</v>
      </c>
      <c r="H76" s="3" t="s">
        <v>225</v>
      </c>
      <c r="I76" s="3" t="s">
        <v>429</v>
      </c>
      <c r="J76" s="3" t="s">
        <v>294</v>
      </c>
      <c r="K76" s="3" t="s">
        <v>348</v>
      </c>
      <c r="L76" s="3" t="s">
        <v>91</v>
      </c>
      <c r="M76" s="3">
        <v>10500</v>
      </c>
      <c r="N76" s="3" t="s">
        <v>212</v>
      </c>
      <c r="O76" s="3">
        <v>8609.76</v>
      </c>
      <c r="P76" s="3" t="s">
        <v>212</v>
      </c>
      <c r="Q76" s="7" t="str">
        <f ca="1">HYPERLINK("#"&amp;CELL("direccion",Tabla_471065!A72),"69")</f>
        <v>69</v>
      </c>
      <c r="R76" s="7" t="str">
        <f ca="1">HYPERLINK("#"&amp;CELL("direccion",Tabla_471039!A72),"69")</f>
        <v>69</v>
      </c>
      <c r="S76" s="7" t="str">
        <f ca="1">HYPERLINK("#"&amp;CELL("direccion",Tabla_471067!A72),"69")</f>
        <v>69</v>
      </c>
      <c r="T76" s="7" t="str">
        <f ca="1">HYPERLINK("#"&amp;CELL("direccion",Tabla_471023!A72),"69")</f>
        <v>69</v>
      </c>
      <c r="U76" s="7" t="str">
        <f ca="1">HYPERLINK("#"&amp;CELL("direccion",Tabla_471047!A72),"69")</f>
        <v>69</v>
      </c>
      <c r="V76" s="7" t="str">
        <f ca="1">HYPERLINK("#"&amp;CELL("direccion",Tabla_471030!A72),"69")</f>
        <v>69</v>
      </c>
      <c r="W76" s="7" t="str">
        <f ca="1">HYPERLINK("#"&amp;CELL("direccion",Tabla_471041!A72),"69")</f>
        <v>69</v>
      </c>
      <c r="X76" s="7" t="str">
        <f ca="1">HYPERLINK("#"&amp;CELL("direccion",Tabla_471031!A72),"69")</f>
        <v>69</v>
      </c>
      <c r="Y76" s="7" t="str">
        <f ca="1">HYPERLINK("#"&amp;CELL("direccion",Tabla_471032!A72),"69")</f>
        <v>69</v>
      </c>
      <c r="Z76" s="7" t="str">
        <f ca="1">HYPERLINK("#"&amp;CELL("direccion",Tabla_471059!A72),"69")</f>
        <v>69</v>
      </c>
      <c r="AA76" s="7" t="str">
        <f ca="1">HYPERLINK("#"&amp;CELL("direccion",Tabla_471071!A72),"69")</f>
        <v>69</v>
      </c>
      <c r="AB76" s="7" t="str">
        <f ca="1">HYPERLINK("#"&amp;CELL("direccion",Tabla_471062!A72),"69")</f>
        <v>69</v>
      </c>
      <c r="AC76" s="7" t="str">
        <f ca="1">HYPERLINK("#"&amp;CELL("direccion",Tabla_471074!A72),"69")</f>
        <v>69</v>
      </c>
      <c r="AD76" s="3" t="s">
        <v>213</v>
      </c>
      <c r="AE76" s="4">
        <v>45838</v>
      </c>
    </row>
    <row r="77" spans="1:31" x14ac:dyDescent="0.25">
      <c r="A77" s="3">
        <v>2025</v>
      </c>
      <c r="B77" s="4">
        <v>45748</v>
      </c>
      <c r="C77" s="4">
        <v>45838</v>
      </c>
      <c r="D77" s="3" t="s">
        <v>84</v>
      </c>
      <c r="E77" s="3">
        <v>169</v>
      </c>
      <c r="F77" s="3" t="s">
        <v>252</v>
      </c>
      <c r="G77" s="3" t="s">
        <v>252</v>
      </c>
      <c r="H77" s="3" t="s">
        <v>225</v>
      </c>
      <c r="I77" s="3" t="s">
        <v>430</v>
      </c>
      <c r="J77" s="3" t="s">
        <v>431</v>
      </c>
      <c r="K77" s="3" t="s">
        <v>432</v>
      </c>
      <c r="L77" s="3" t="s">
        <v>91</v>
      </c>
      <c r="M77" s="3">
        <v>10500</v>
      </c>
      <c r="N77" s="3" t="s">
        <v>212</v>
      </c>
      <c r="O77" s="3">
        <v>8609.76</v>
      </c>
      <c r="P77" s="3" t="s">
        <v>212</v>
      </c>
      <c r="Q77" s="7" t="str">
        <f ca="1">HYPERLINK("#"&amp;CELL("direccion",Tabla_471065!A73),"70")</f>
        <v>70</v>
      </c>
      <c r="R77" s="7" t="str">
        <f ca="1">HYPERLINK("#"&amp;CELL("direccion",Tabla_471039!A73),"70")</f>
        <v>70</v>
      </c>
      <c r="S77" s="7" t="str">
        <f ca="1">HYPERLINK("#"&amp;CELL("direccion",Tabla_471067!A73),"70")</f>
        <v>70</v>
      </c>
      <c r="T77" s="7" t="str">
        <f ca="1">HYPERLINK("#"&amp;CELL("direccion",Tabla_471023!A73),"70")</f>
        <v>70</v>
      </c>
      <c r="U77" s="7" t="str">
        <f ca="1">HYPERLINK("#"&amp;CELL("direccion",Tabla_471047!A73),"70")</f>
        <v>70</v>
      </c>
      <c r="V77" s="7" t="str">
        <f ca="1">HYPERLINK("#"&amp;CELL("direccion",Tabla_471030!A73),"70")</f>
        <v>70</v>
      </c>
      <c r="W77" s="7" t="str">
        <f ca="1">HYPERLINK("#"&amp;CELL("direccion",Tabla_471041!A73),"70")</f>
        <v>70</v>
      </c>
      <c r="X77" s="7" t="str">
        <f ca="1">HYPERLINK("#"&amp;CELL("direccion",Tabla_471031!A73),"70")</f>
        <v>70</v>
      </c>
      <c r="Y77" s="7" t="str">
        <f ca="1">HYPERLINK("#"&amp;CELL("direccion",Tabla_471032!A73),"70")</f>
        <v>70</v>
      </c>
      <c r="Z77" s="7" t="str">
        <f ca="1">HYPERLINK("#"&amp;CELL("direccion",Tabla_471059!A73),"70")</f>
        <v>70</v>
      </c>
      <c r="AA77" s="7" t="str">
        <f ca="1">HYPERLINK("#"&amp;CELL("direccion",Tabla_471071!A73),"70")</f>
        <v>70</v>
      </c>
      <c r="AB77" s="7" t="str">
        <f ca="1">HYPERLINK("#"&amp;CELL("direccion",Tabla_471062!A73),"70")</f>
        <v>70</v>
      </c>
      <c r="AC77" s="7" t="str">
        <f ca="1">HYPERLINK("#"&amp;CELL("direccion",Tabla_471074!A73),"70")</f>
        <v>70</v>
      </c>
      <c r="AD77" s="3" t="s">
        <v>213</v>
      </c>
      <c r="AE77" s="4">
        <v>45838</v>
      </c>
    </row>
    <row r="78" spans="1:31" x14ac:dyDescent="0.25">
      <c r="A78" s="3">
        <v>2025</v>
      </c>
      <c r="B78" s="4">
        <v>45748</v>
      </c>
      <c r="C78" s="4">
        <v>45838</v>
      </c>
      <c r="D78" s="3" t="s">
        <v>84</v>
      </c>
      <c r="E78" s="3">
        <v>169</v>
      </c>
      <c r="F78" s="3" t="s">
        <v>252</v>
      </c>
      <c r="G78" s="3" t="s">
        <v>252</v>
      </c>
      <c r="H78" s="3" t="s">
        <v>225</v>
      </c>
      <c r="I78" s="3" t="s">
        <v>433</v>
      </c>
      <c r="J78" s="3" t="s">
        <v>431</v>
      </c>
      <c r="K78" s="3" t="s">
        <v>434</v>
      </c>
      <c r="L78" s="3" t="s">
        <v>92</v>
      </c>
      <c r="M78" s="3">
        <v>10500</v>
      </c>
      <c r="N78" s="3" t="s">
        <v>212</v>
      </c>
      <c r="O78" s="3">
        <v>8609.76</v>
      </c>
      <c r="P78" s="3" t="s">
        <v>212</v>
      </c>
      <c r="Q78" s="7" t="str">
        <f ca="1">HYPERLINK("#"&amp;CELL("direccion",Tabla_471065!A74),"71")</f>
        <v>71</v>
      </c>
      <c r="R78" s="7" t="str">
        <f ca="1">HYPERLINK("#"&amp;CELL("direccion",Tabla_471039!A74),"71")</f>
        <v>71</v>
      </c>
      <c r="S78" s="7" t="str">
        <f ca="1">HYPERLINK("#"&amp;CELL("direccion",Tabla_471067!A74),"71")</f>
        <v>71</v>
      </c>
      <c r="T78" s="7" t="str">
        <f ca="1">HYPERLINK("#"&amp;CELL("direccion",Tabla_471023!A74),"71")</f>
        <v>71</v>
      </c>
      <c r="U78" s="7" t="str">
        <f ca="1">HYPERLINK("#"&amp;CELL("direccion",Tabla_471047!A74),"71")</f>
        <v>71</v>
      </c>
      <c r="V78" s="7" t="str">
        <f ca="1">HYPERLINK("#"&amp;CELL("direccion",Tabla_471030!A74),"71")</f>
        <v>71</v>
      </c>
      <c r="W78" s="7" t="str">
        <f ca="1">HYPERLINK("#"&amp;CELL("direccion",Tabla_471041!A74),"71")</f>
        <v>71</v>
      </c>
      <c r="X78" s="7" t="str">
        <f ca="1">HYPERLINK("#"&amp;CELL("direccion",Tabla_471031!A74),"71")</f>
        <v>71</v>
      </c>
      <c r="Y78" s="7" t="str">
        <f ca="1">HYPERLINK("#"&amp;CELL("direccion",Tabla_471032!A74),"71")</f>
        <v>71</v>
      </c>
      <c r="Z78" s="7" t="str">
        <f ca="1">HYPERLINK("#"&amp;CELL("direccion",Tabla_471059!A74),"71")</f>
        <v>71</v>
      </c>
      <c r="AA78" s="7" t="str">
        <f ca="1">HYPERLINK("#"&amp;CELL("direccion",Tabla_471071!A74),"71")</f>
        <v>71</v>
      </c>
      <c r="AB78" s="7" t="str">
        <f ca="1">HYPERLINK("#"&amp;CELL("direccion",Tabla_471062!A74),"71")</f>
        <v>71</v>
      </c>
      <c r="AC78" s="7" t="str">
        <f ca="1">HYPERLINK("#"&amp;CELL("direccion",Tabla_471074!A74),"71")</f>
        <v>71</v>
      </c>
      <c r="AD78" s="3" t="s">
        <v>213</v>
      </c>
      <c r="AE78" s="4">
        <v>45838</v>
      </c>
    </row>
    <row r="79" spans="1:31" x14ac:dyDescent="0.25">
      <c r="A79" s="3">
        <v>2025</v>
      </c>
      <c r="B79" s="4">
        <v>45748</v>
      </c>
      <c r="C79" s="4">
        <v>45838</v>
      </c>
      <c r="D79" s="3" t="s">
        <v>84</v>
      </c>
      <c r="E79" s="3">
        <v>169</v>
      </c>
      <c r="F79" s="3" t="s">
        <v>253</v>
      </c>
      <c r="G79" s="3" t="s">
        <v>253</v>
      </c>
      <c r="H79" s="3" t="s">
        <v>225</v>
      </c>
      <c r="I79" s="3" t="s">
        <v>435</v>
      </c>
      <c r="J79" s="3" t="s">
        <v>436</v>
      </c>
      <c r="K79" s="3" t="s">
        <v>283</v>
      </c>
      <c r="L79" s="3" t="s">
        <v>91</v>
      </c>
      <c r="M79" s="3">
        <v>10500</v>
      </c>
      <c r="N79" s="3" t="s">
        <v>212</v>
      </c>
      <c r="O79" s="3">
        <v>8609.76</v>
      </c>
      <c r="P79" s="3" t="s">
        <v>212</v>
      </c>
      <c r="Q79" s="7" t="str">
        <f ca="1">HYPERLINK("#"&amp;CELL("direccion",Tabla_471065!A75),"72")</f>
        <v>72</v>
      </c>
      <c r="R79" s="7" t="str">
        <f ca="1">HYPERLINK("#"&amp;CELL("direccion",Tabla_471039!A75),"72")</f>
        <v>72</v>
      </c>
      <c r="S79" s="7" t="str">
        <f ca="1">HYPERLINK("#"&amp;CELL("direccion",Tabla_471067!A75),"72")</f>
        <v>72</v>
      </c>
      <c r="T79" s="7" t="str">
        <f ca="1">HYPERLINK("#"&amp;CELL("direccion",Tabla_471023!A75),"72")</f>
        <v>72</v>
      </c>
      <c r="U79" s="7" t="str">
        <f ca="1">HYPERLINK("#"&amp;CELL("direccion",Tabla_471047!A75),"72")</f>
        <v>72</v>
      </c>
      <c r="V79" s="7" t="str">
        <f ca="1">HYPERLINK("#"&amp;CELL("direccion",Tabla_471030!A75),"72")</f>
        <v>72</v>
      </c>
      <c r="W79" s="7" t="str">
        <f ca="1">HYPERLINK("#"&amp;CELL("direccion",Tabla_471041!A75),"72")</f>
        <v>72</v>
      </c>
      <c r="X79" s="7" t="str">
        <f ca="1">HYPERLINK("#"&amp;CELL("direccion",Tabla_471031!A75),"72")</f>
        <v>72</v>
      </c>
      <c r="Y79" s="7" t="str">
        <f ca="1">HYPERLINK("#"&amp;CELL("direccion",Tabla_471032!A75),"72")</f>
        <v>72</v>
      </c>
      <c r="Z79" s="7" t="str">
        <f ca="1">HYPERLINK("#"&amp;CELL("direccion",Tabla_471059!A75),"72")</f>
        <v>72</v>
      </c>
      <c r="AA79" s="7" t="str">
        <f ca="1">HYPERLINK("#"&amp;CELL("direccion",Tabla_471071!A75),"72")</f>
        <v>72</v>
      </c>
      <c r="AB79" s="7" t="str">
        <f ca="1">HYPERLINK("#"&amp;CELL("direccion",Tabla_471062!A75),"72")</f>
        <v>72</v>
      </c>
      <c r="AC79" s="7" t="str">
        <f ca="1">HYPERLINK("#"&amp;CELL("direccion",Tabla_471074!A75),"72")</f>
        <v>72</v>
      </c>
      <c r="AD79" s="3" t="s">
        <v>213</v>
      </c>
      <c r="AE79" s="4">
        <v>45838</v>
      </c>
    </row>
    <row r="80" spans="1:31" x14ac:dyDescent="0.25">
      <c r="A80" s="3">
        <v>2025</v>
      </c>
      <c r="B80" s="4">
        <v>45748</v>
      </c>
      <c r="C80" s="4">
        <v>45838</v>
      </c>
      <c r="D80" s="3" t="s">
        <v>84</v>
      </c>
      <c r="E80" s="3">
        <v>169</v>
      </c>
      <c r="F80" s="3" t="s">
        <v>252</v>
      </c>
      <c r="G80" s="3" t="s">
        <v>252</v>
      </c>
      <c r="H80" s="3" t="s">
        <v>225</v>
      </c>
      <c r="I80" s="3" t="s">
        <v>437</v>
      </c>
      <c r="J80" s="3" t="s">
        <v>438</v>
      </c>
      <c r="K80" s="3" t="s">
        <v>439</v>
      </c>
      <c r="L80" s="3" t="s">
        <v>92</v>
      </c>
      <c r="M80" s="3">
        <v>10500</v>
      </c>
      <c r="N80" s="3" t="s">
        <v>212</v>
      </c>
      <c r="O80" s="3">
        <v>8609.76</v>
      </c>
      <c r="P80" s="3" t="s">
        <v>212</v>
      </c>
      <c r="Q80" s="7" t="str">
        <f ca="1">HYPERLINK("#"&amp;CELL("direccion",Tabla_471065!A76),"73")</f>
        <v>73</v>
      </c>
      <c r="R80" s="7" t="str">
        <f ca="1">HYPERLINK("#"&amp;CELL("direccion",Tabla_471039!A76),"73")</f>
        <v>73</v>
      </c>
      <c r="S80" s="7" t="str">
        <f ca="1">HYPERLINK("#"&amp;CELL("direccion",Tabla_471067!A76),"73")</f>
        <v>73</v>
      </c>
      <c r="T80" s="7" t="str">
        <f ca="1">HYPERLINK("#"&amp;CELL("direccion",Tabla_471023!A76),"73")</f>
        <v>73</v>
      </c>
      <c r="U80" s="7" t="str">
        <f ca="1">HYPERLINK("#"&amp;CELL("direccion",Tabla_471047!A76),"73")</f>
        <v>73</v>
      </c>
      <c r="V80" s="7" t="str">
        <f ca="1">HYPERLINK("#"&amp;CELL("direccion",Tabla_471030!A76),"73")</f>
        <v>73</v>
      </c>
      <c r="W80" s="7" t="str">
        <f ca="1">HYPERLINK("#"&amp;CELL("direccion",Tabla_471041!A76),"73")</f>
        <v>73</v>
      </c>
      <c r="X80" s="7" t="str">
        <f ca="1">HYPERLINK("#"&amp;CELL("direccion",Tabla_471031!A76),"73")</f>
        <v>73</v>
      </c>
      <c r="Y80" s="7" t="str">
        <f ca="1">HYPERLINK("#"&amp;CELL("direccion",Tabla_471032!A76),"73")</f>
        <v>73</v>
      </c>
      <c r="Z80" s="7" t="str">
        <f ca="1">HYPERLINK("#"&amp;CELL("direccion",Tabla_471059!A76),"73")</f>
        <v>73</v>
      </c>
      <c r="AA80" s="7" t="str">
        <f ca="1">HYPERLINK("#"&amp;CELL("direccion",Tabla_471071!A76),"73")</f>
        <v>73</v>
      </c>
      <c r="AB80" s="7" t="str">
        <f ca="1">HYPERLINK("#"&amp;CELL("direccion",Tabla_471062!A76),"73")</f>
        <v>73</v>
      </c>
      <c r="AC80" s="7" t="str">
        <f ca="1">HYPERLINK("#"&amp;CELL("direccion",Tabla_471074!A76),"73")</f>
        <v>73</v>
      </c>
      <c r="AD80" s="3" t="s">
        <v>213</v>
      </c>
      <c r="AE80" s="4">
        <v>45838</v>
      </c>
    </row>
    <row r="81" spans="1:31" x14ac:dyDescent="0.25">
      <c r="A81" s="3">
        <v>2025</v>
      </c>
      <c r="B81" s="4">
        <v>45748</v>
      </c>
      <c r="C81" s="4">
        <v>45838</v>
      </c>
      <c r="D81" s="3" t="s">
        <v>84</v>
      </c>
      <c r="E81" s="3">
        <v>160</v>
      </c>
      <c r="F81" s="3" t="s">
        <v>251</v>
      </c>
      <c r="G81" s="3" t="s">
        <v>251</v>
      </c>
      <c r="H81" s="3" t="s">
        <v>225</v>
      </c>
      <c r="I81" s="3" t="s">
        <v>440</v>
      </c>
      <c r="J81" s="3" t="s">
        <v>441</v>
      </c>
      <c r="K81" s="3" t="s">
        <v>415</v>
      </c>
      <c r="L81" s="3" t="s">
        <v>91</v>
      </c>
      <c r="M81" s="3">
        <v>10500</v>
      </c>
      <c r="N81" s="3" t="s">
        <v>212</v>
      </c>
      <c r="O81" s="3">
        <v>8609.76</v>
      </c>
      <c r="P81" s="3" t="s">
        <v>212</v>
      </c>
      <c r="Q81" s="7" t="str">
        <f ca="1">HYPERLINK("#"&amp;CELL("direccion",Tabla_471065!A77),"74")</f>
        <v>74</v>
      </c>
      <c r="R81" s="7" t="str">
        <f ca="1">HYPERLINK("#"&amp;CELL("direccion",Tabla_471039!A77),"74")</f>
        <v>74</v>
      </c>
      <c r="S81" s="7" t="str">
        <f ca="1">HYPERLINK("#"&amp;CELL("direccion",Tabla_471067!A77),"74")</f>
        <v>74</v>
      </c>
      <c r="T81" s="7" t="str">
        <f ca="1">HYPERLINK("#"&amp;CELL("direccion",Tabla_471023!A77),"74")</f>
        <v>74</v>
      </c>
      <c r="U81" s="7" t="str">
        <f ca="1">HYPERLINK("#"&amp;CELL("direccion",Tabla_471047!A77),"74")</f>
        <v>74</v>
      </c>
      <c r="V81" s="7" t="str">
        <f ca="1">HYPERLINK("#"&amp;CELL("direccion",Tabla_471030!A77),"74")</f>
        <v>74</v>
      </c>
      <c r="W81" s="7" t="str">
        <f ca="1">HYPERLINK("#"&amp;CELL("direccion",Tabla_471041!A77),"74")</f>
        <v>74</v>
      </c>
      <c r="X81" s="7" t="str">
        <f ca="1">HYPERLINK("#"&amp;CELL("direccion",Tabla_471031!A77),"74")</f>
        <v>74</v>
      </c>
      <c r="Y81" s="7" t="str">
        <f ca="1">HYPERLINK("#"&amp;CELL("direccion",Tabla_471032!A77),"74")</f>
        <v>74</v>
      </c>
      <c r="Z81" s="7" t="str">
        <f ca="1">HYPERLINK("#"&amp;CELL("direccion",Tabla_471059!A77),"74")</f>
        <v>74</v>
      </c>
      <c r="AA81" s="7" t="str">
        <f ca="1">HYPERLINK("#"&amp;CELL("direccion",Tabla_471071!A77),"74")</f>
        <v>74</v>
      </c>
      <c r="AB81" s="7" t="str">
        <f ca="1">HYPERLINK("#"&amp;CELL("direccion",Tabla_471062!A77),"74")</f>
        <v>74</v>
      </c>
      <c r="AC81" s="7" t="str">
        <f ca="1">HYPERLINK("#"&amp;CELL("direccion",Tabla_471074!A77),"74")</f>
        <v>74</v>
      </c>
      <c r="AD81" s="3" t="s">
        <v>213</v>
      </c>
      <c r="AE81" s="4">
        <v>45838</v>
      </c>
    </row>
    <row r="82" spans="1:31" x14ac:dyDescent="0.25">
      <c r="A82" s="3">
        <v>2025</v>
      </c>
      <c r="B82" s="4">
        <v>45748</v>
      </c>
      <c r="C82" s="4">
        <v>45838</v>
      </c>
      <c r="D82" s="3" t="s">
        <v>84</v>
      </c>
      <c r="E82" s="3">
        <v>160</v>
      </c>
      <c r="F82" s="3" t="s">
        <v>251</v>
      </c>
      <c r="G82" s="3" t="s">
        <v>251</v>
      </c>
      <c r="H82" s="3" t="s">
        <v>225</v>
      </c>
      <c r="I82" s="3" t="s">
        <v>442</v>
      </c>
      <c r="J82" s="3" t="s">
        <v>294</v>
      </c>
      <c r="K82" s="3" t="s">
        <v>316</v>
      </c>
      <c r="L82" s="3" t="s">
        <v>91</v>
      </c>
      <c r="M82" s="3">
        <v>10500</v>
      </c>
      <c r="N82" s="3" t="s">
        <v>212</v>
      </c>
      <c r="O82" s="3">
        <v>8609.76</v>
      </c>
      <c r="P82" s="3" t="s">
        <v>212</v>
      </c>
      <c r="Q82" s="7" t="str">
        <f ca="1">HYPERLINK("#"&amp;CELL("direccion",Tabla_471065!A78),"75")</f>
        <v>75</v>
      </c>
      <c r="R82" s="7" t="str">
        <f ca="1">HYPERLINK("#"&amp;CELL("direccion",Tabla_471039!A78),"75")</f>
        <v>75</v>
      </c>
      <c r="S82" s="7" t="str">
        <f ca="1">HYPERLINK("#"&amp;CELL("direccion",Tabla_471067!A78),"75")</f>
        <v>75</v>
      </c>
      <c r="T82" s="7" t="str">
        <f ca="1">HYPERLINK("#"&amp;CELL("direccion",Tabla_471023!A78),"75")</f>
        <v>75</v>
      </c>
      <c r="U82" s="7" t="str">
        <f ca="1">HYPERLINK("#"&amp;CELL("direccion",Tabla_471047!A78),"75")</f>
        <v>75</v>
      </c>
      <c r="V82" s="7" t="str">
        <f ca="1">HYPERLINK("#"&amp;CELL("direccion",Tabla_471030!A78),"75")</f>
        <v>75</v>
      </c>
      <c r="W82" s="7" t="str">
        <f ca="1">HYPERLINK("#"&amp;CELL("direccion",Tabla_471041!A78),"75")</f>
        <v>75</v>
      </c>
      <c r="X82" s="7" t="str">
        <f ca="1">HYPERLINK("#"&amp;CELL("direccion",Tabla_471031!A78),"75")</f>
        <v>75</v>
      </c>
      <c r="Y82" s="7" t="str">
        <f ca="1">HYPERLINK("#"&amp;CELL("direccion",Tabla_471032!A78),"75")</f>
        <v>75</v>
      </c>
      <c r="Z82" s="7" t="str">
        <f ca="1">HYPERLINK("#"&amp;CELL("direccion",Tabla_471059!A78),"75")</f>
        <v>75</v>
      </c>
      <c r="AA82" s="7" t="str">
        <f ca="1">HYPERLINK("#"&amp;CELL("direccion",Tabla_471071!A78),"75")</f>
        <v>75</v>
      </c>
      <c r="AB82" s="7" t="str">
        <f ca="1">HYPERLINK("#"&amp;CELL("direccion",Tabla_471062!A78),"75")</f>
        <v>75</v>
      </c>
      <c r="AC82" s="7" t="str">
        <f ca="1">HYPERLINK("#"&amp;CELL("direccion",Tabla_471074!A78),"75")</f>
        <v>75</v>
      </c>
      <c r="AD82" s="3" t="s">
        <v>213</v>
      </c>
      <c r="AE82" s="4">
        <v>45838</v>
      </c>
    </row>
    <row r="83" spans="1:31" x14ac:dyDescent="0.25">
      <c r="A83" s="3">
        <v>2025</v>
      </c>
      <c r="B83" s="4">
        <v>45748</v>
      </c>
      <c r="C83" s="4">
        <v>45838</v>
      </c>
      <c r="D83" s="3" t="s">
        <v>84</v>
      </c>
      <c r="E83" s="3">
        <v>160</v>
      </c>
      <c r="F83" s="3" t="s">
        <v>254</v>
      </c>
      <c r="G83" s="3" t="s">
        <v>254</v>
      </c>
      <c r="H83" s="3" t="s">
        <v>225</v>
      </c>
      <c r="I83" s="3" t="s">
        <v>443</v>
      </c>
      <c r="J83" s="3" t="s">
        <v>362</v>
      </c>
      <c r="K83" s="3" t="s">
        <v>444</v>
      </c>
      <c r="L83" s="3" t="s">
        <v>91</v>
      </c>
      <c r="M83" s="3">
        <v>10500</v>
      </c>
      <c r="N83" s="3" t="s">
        <v>212</v>
      </c>
      <c r="O83" s="3">
        <v>8609.76</v>
      </c>
      <c r="P83" s="3" t="s">
        <v>212</v>
      </c>
      <c r="Q83" s="7" t="str">
        <f ca="1">HYPERLINK("#"&amp;CELL("direccion",Tabla_471065!A79),"76")</f>
        <v>76</v>
      </c>
      <c r="R83" s="7" t="str">
        <f ca="1">HYPERLINK("#"&amp;CELL("direccion",Tabla_471039!A79),"76")</f>
        <v>76</v>
      </c>
      <c r="S83" s="7" t="str">
        <f ca="1">HYPERLINK("#"&amp;CELL("direccion",Tabla_471067!A79),"76")</f>
        <v>76</v>
      </c>
      <c r="T83" s="7" t="str">
        <f ca="1">HYPERLINK("#"&amp;CELL("direccion",Tabla_471023!A79),"76")</f>
        <v>76</v>
      </c>
      <c r="U83" s="7" t="str">
        <f ca="1">HYPERLINK("#"&amp;CELL("direccion",Tabla_471047!A79),"76")</f>
        <v>76</v>
      </c>
      <c r="V83" s="7" t="str">
        <f ca="1">HYPERLINK("#"&amp;CELL("direccion",Tabla_471030!A79),"76")</f>
        <v>76</v>
      </c>
      <c r="W83" s="7" t="str">
        <f ca="1">HYPERLINK("#"&amp;CELL("direccion",Tabla_471041!A79),"76")</f>
        <v>76</v>
      </c>
      <c r="X83" s="7" t="str">
        <f ca="1">HYPERLINK("#"&amp;CELL("direccion",Tabla_471031!A79),"76")</f>
        <v>76</v>
      </c>
      <c r="Y83" s="7" t="str">
        <f ca="1">HYPERLINK("#"&amp;CELL("direccion",Tabla_471032!A79),"76")</f>
        <v>76</v>
      </c>
      <c r="Z83" s="7" t="str">
        <f ca="1">HYPERLINK("#"&amp;CELL("direccion",Tabla_471059!A79),"76")</f>
        <v>76</v>
      </c>
      <c r="AA83" s="7" t="str">
        <f ca="1">HYPERLINK("#"&amp;CELL("direccion",Tabla_471071!A79),"76")</f>
        <v>76</v>
      </c>
      <c r="AB83" s="7" t="str">
        <f ca="1">HYPERLINK("#"&amp;CELL("direccion",Tabla_471062!A79),"76")</f>
        <v>76</v>
      </c>
      <c r="AC83" s="7" t="str">
        <f ca="1">HYPERLINK("#"&amp;CELL("direccion",Tabla_471074!A79),"76")</f>
        <v>76</v>
      </c>
      <c r="AD83" s="3" t="s">
        <v>213</v>
      </c>
      <c r="AE83" s="4">
        <v>45838</v>
      </c>
    </row>
    <row r="84" spans="1:31" x14ac:dyDescent="0.25">
      <c r="A84" s="3">
        <v>2025</v>
      </c>
      <c r="B84" s="4">
        <v>45748</v>
      </c>
      <c r="C84" s="4">
        <v>45838</v>
      </c>
      <c r="D84" s="3" t="s">
        <v>84</v>
      </c>
      <c r="E84" s="3">
        <v>160</v>
      </c>
      <c r="F84" s="3" t="s">
        <v>254</v>
      </c>
      <c r="G84" s="3" t="s">
        <v>254</v>
      </c>
      <c r="H84" s="3" t="s">
        <v>225</v>
      </c>
      <c r="I84" s="3" t="s">
        <v>445</v>
      </c>
      <c r="J84" s="3" t="s">
        <v>446</v>
      </c>
      <c r="K84" s="3" t="s">
        <v>447</v>
      </c>
      <c r="L84" s="3" t="s">
        <v>92</v>
      </c>
      <c r="M84" s="3">
        <v>10500</v>
      </c>
      <c r="N84" s="3" t="s">
        <v>212</v>
      </c>
      <c r="O84" s="3">
        <v>8609.76</v>
      </c>
      <c r="P84" s="3" t="s">
        <v>212</v>
      </c>
      <c r="Q84" s="7" t="str">
        <f ca="1">HYPERLINK("#"&amp;CELL("direccion",Tabla_471065!A80),"77")</f>
        <v>77</v>
      </c>
      <c r="R84" s="7" t="str">
        <f ca="1">HYPERLINK("#"&amp;CELL("direccion",Tabla_471039!A80),"77")</f>
        <v>77</v>
      </c>
      <c r="S84" s="7" t="str">
        <f ca="1">HYPERLINK("#"&amp;CELL("direccion",Tabla_471067!A80),"77")</f>
        <v>77</v>
      </c>
      <c r="T84" s="7" t="str">
        <f ca="1">HYPERLINK("#"&amp;CELL("direccion",Tabla_471023!A80),"77")</f>
        <v>77</v>
      </c>
      <c r="U84" s="7" t="str">
        <f ca="1">HYPERLINK("#"&amp;CELL("direccion",Tabla_471047!A80),"77")</f>
        <v>77</v>
      </c>
      <c r="V84" s="7" t="str">
        <f ca="1">HYPERLINK("#"&amp;CELL("direccion",Tabla_471030!A80),"77")</f>
        <v>77</v>
      </c>
      <c r="W84" s="7" t="str">
        <f ca="1">HYPERLINK("#"&amp;CELL("direccion",Tabla_471041!A80),"77")</f>
        <v>77</v>
      </c>
      <c r="X84" s="7" t="str">
        <f ca="1">HYPERLINK("#"&amp;CELL("direccion",Tabla_471031!A80),"77")</f>
        <v>77</v>
      </c>
      <c r="Y84" s="7" t="str">
        <f ca="1">HYPERLINK("#"&amp;CELL("direccion",Tabla_471032!A80),"77")</f>
        <v>77</v>
      </c>
      <c r="Z84" s="7" t="str">
        <f ca="1">HYPERLINK("#"&amp;CELL("direccion",Tabla_471059!A80),"77")</f>
        <v>77</v>
      </c>
      <c r="AA84" s="7" t="str">
        <f ca="1">HYPERLINK("#"&amp;CELL("direccion",Tabla_471071!A80),"77")</f>
        <v>77</v>
      </c>
      <c r="AB84" s="7" t="str">
        <f ca="1">HYPERLINK("#"&amp;CELL("direccion",Tabla_471062!A80),"77")</f>
        <v>77</v>
      </c>
      <c r="AC84" s="7" t="str">
        <f ca="1">HYPERLINK("#"&amp;CELL("direccion",Tabla_471074!A80),"77")</f>
        <v>77</v>
      </c>
      <c r="AD84" s="3" t="s">
        <v>213</v>
      </c>
      <c r="AE84" s="4">
        <v>45838</v>
      </c>
    </row>
    <row r="85" spans="1:31" x14ac:dyDescent="0.25">
      <c r="A85" s="3">
        <v>2025</v>
      </c>
      <c r="B85" s="4">
        <v>45748</v>
      </c>
      <c r="C85" s="4">
        <v>45838</v>
      </c>
      <c r="D85" s="3" t="s">
        <v>84</v>
      </c>
      <c r="E85" s="3">
        <v>159</v>
      </c>
      <c r="F85" s="3" t="s">
        <v>255</v>
      </c>
      <c r="G85" s="3" t="s">
        <v>255</v>
      </c>
      <c r="H85" s="3" t="s">
        <v>225</v>
      </c>
      <c r="I85" s="3" t="s">
        <v>448</v>
      </c>
      <c r="J85" s="3" t="s">
        <v>449</v>
      </c>
      <c r="K85" s="3" t="s">
        <v>450</v>
      </c>
      <c r="L85" s="3" t="s">
        <v>91</v>
      </c>
      <c r="M85" s="3">
        <v>9736</v>
      </c>
      <c r="N85" s="3" t="s">
        <v>212</v>
      </c>
      <c r="O85" s="3">
        <v>7959.38</v>
      </c>
      <c r="P85" s="3" t="s">
        <v>212</v>
      </c>
      <c r="Q85" s="7" t="str">
        <f ca="1">HYPERLINK("#"&amp;CELL("direccion",Tabla_471065!A81),"78")</f>
        <v>78</v>
      </c>
      <c r="R85" s="7" t="str">
        <f ca="1">HYPERLINK("#"&amp;CELL("direccion",Tabla_471039!A81),"78")</f>
        <v>78</v>
      </c>
      <c r="S85" s="7" t="str">
        <f ca="1">HYPERLINK("#"&amp;CELL("direccion",Tabla_471067!A81),"78")</f>
        <v>78</v>
      </c>
      <c r="T85" s="7" t="str">
        <f ca="1">HYPERLINK("#"&amp;CELL("direccion",Tabla_471023!A81),"78")</f>
        <v>78</v>
      </c>
      <c r="U85" s="7" t="str">
        <f ca="1">HYPERLINK("#"&amp;CELL("direccion",Tabla_471047!A81),"78")</f>
        <v>78</v>
      </c>
      <c r="V85" s="7" t="str">
        <f ca="1">HYPERLINK("#"&amp;CELL("direccion",Tabla_471030!A81),"78")</f>
        <v>78</v>
      </c>
      <c r="W85" s="7" t="str">
        <f ca="1">HYPERLINK("#"&amp;CELL("direccion",Tabla_471041!A81),"78")</f>
        <v>78</v>
      </c>
      <c r="X85" s="7" t="str">
        <f ca="1">HYPERLINK("#"&amp;CELL("direccion",Tabla_471031!A81),"78")</f>
        <v>78</v>
      </c>
      <c r="Y85" s="7" t="str">
        <f ca="1">HYPERLINK("#"&amp;CELL("direccion",Tabla_471032!A81),"78")</f>
        <v>78</v>
      </c>
      <c r="Z85" s="7" t="str">
        <f ca="1">HYPERLINK("#"&amp;CELL("direccion",Tabla_471059!A81),"78")</f>
        <v>78</v>
      </c>
      <c r="AA85" s="7" t="str">
        <f ca="1">HYPERLINK("#"&amp;CELL("direccion",Tabla_471071!A81),"78")</f>
        <v>78</v>
      </c>
      <c r="AB85" s="7" t="str">
        <f ca="1">HYPERLINK("#"&amp;CELL("direccion",Tabla_471062!A81),"78")</f>
        <v>78</v>
      </c>
      <c r="AC85" s="7" t="str">
        <f ca="1">HYPERLINK("#"&amp;CELL("direccion",Tabla_471074!A81),"78")</f>
        <v>78</v>
      </c>
      <c r="AD85" s="3" t="s">
        <v>213</v>
      </c>
      <c r="AE85" s="4">
        <v>45838</v>
      </c>
    </row>
    <row r="86" spans="1:31" x14ac:dyDescent="0.25">
      <c r="A86" s="3">
        <v>2025</v>
      </c>
      <c r="B86" s="4">
        <v>45748</v>
      </c>
      <c r="C86" s="4">
        <v>45838</v>
      </c>
      <c r="D86" s="3" t="s">
        <v>84</v>
      </c>
      <c r="E86" s="3">
        <v>159</v>
      </c>
      <c r="F86" s="3" t="s">
        <v>256</v>
      </c>
      <c r="G86" s="3" t="s">
        <v>256</v>
      </c>
      <c r="H86" s="3" t="s">
        <v>225</v>
      </c>
      <c r="I86" s="3" t="s">
        <v>451</v>
      </c>
      <c r="J86" s="3" t="s">
        <v>333</v>
      </c>
      <c r="K86" s="3" t="s">
        <v>300</v>
      </c>
      <c r="L86" s="3" t="s">
        <v>91</v>
      </c>
      <c r="M86" s="3">
        <v>9736</v>
      </c>
      <c r="N86" s="3" t="s">
        <v>212</v>
      </c>
      <c r="O86" s="3">
        <v>7959.38</v>
      </c>
      <c r="P86" s="3" t="s">
        <v>212</v>
      </c>
      <c r="Q86" s="7" t="str">
        <f ca="1">HYPERLINK("#"&amp;CELL("direccion",Tabla_471065!A82),"79")</f>
        <v>79</v>
      </c>
      <c r="R86" s="7" t="str">
        <f ca="1">HYPERLINK("#"&amp;CELL("direccion",Tabla_471039!A82),"79")</f>
        <v>79</v>
      </c>
      <c r="S86" s="7" t="str">
        <f ca="1">HYPERLINK("#"&amp;CELL("direccion",Tabla_471067!A82),"79")</f>
        <v>79</v>
      </c>
      <c r="T86" s="7" t="str">
        <f ca="1">HYPERLINK("#"&amp;CELL("direccion",Tabla_471023!A82),"79")</f>
        <v>79</v>
      </c>
      <c r="U86" s="7" t="str">
        <f ca="1">HYPERLINK("#"&amp;CELL("direccion",Tabla_471047!A82),"79")</f>
        <v>79</v>
      </c>
      <c r="V86" s="7" t="str">
        <f ca="1">HYPERLINK("#"&amp;CELL("direccion",Tabla_471030!A82),"79")</f>
        <v>79</v>
      </c>
      <c r="W86" s="7" t="str">
        <f ca="1">HYPERLINK("#"&amp;CELL("direccion",Tabla_471041!A82),"79")</f>
        <v>79</v>
      </c>
      <c r="X86" s="7" t="str">
        <f ca="1">HYPERLINK("#"&amp;CELL("direccion",Tabla_471031!A82),"79")</f>
        <v>79</v>
      </c>
      <c r="Y86" s="7" t="str">
        <f ca="1">HYPERLINK("#"&amp;CELL("direccion",Tabla_471032!A82),"79")</f>
        <v>79</v>
      </c>
      <c r="Z86" s="7" t="str">
        <f ca="1">HYPERLINK("#"&amp;CELL("direccion",Tabla_471059!A82),"79")</f>
        <v>79</v>
      </c>
      <c r="AA86" s="7" t="str">
        <f ca="1">HYPERLINK("#"&amp;CELL("direccion",Tabla_471071!A82),"79")</f>
        <v>79</v>
      </c>
      <c r="AB86" s="7" t="str">
        <f ca="1">HYPERLINK("#"&amp;CELL("direccion",Tabla_471062!A82),"79")</f>
        <v>79</v>
      </c>
      <c r="AC86" s="7" t="str">
        <f ca="1">HYPERLINK("#"&amp;CELL("direccion",Tabla_471074!A82),"79")</f>
        <v>79</v>
      </c>
      <c r="AD86" s="3" t="s">
        <v>213</v>
      </c>
      <c r="AE86" s="4">
        <v>45838</v>
      </c>
    </row>
    <row r="87" spans="1:31" x14ac:dyDescent="0.25">
      <c r="A87" s="3">
        <v>2025</v>
      </c>
      <c r="B87" s="4">
        <v>45748</v>
      </c>
      <c r="C87" s="4">
        <v>45838</v>
      </c>
      <c r="D87" s="3" t="s">
        <v>84</v>
      </c>
      <c r="E87" s="3">
        <v>159</v>
      </c>
      <c r="F87" s="3" t="s">
        <v>257</v>
      </c>
      <c r="G87" s="3" t="s">
        <v>257</v>
      </c>
      <c r="H87" s="3" t="s">
        <v>225</v>
      </c>
      <c r="I87" s="3" t="s">
        <v>452</v>
      </c>
      <c r="J87" s="3" t="s">
        <v>453</v>
      </c>
      <c r="K87" s="3" t="s">
        <v>454</v>
      </c>
      <c r="L87" s="3" t="s">
        <v>92</v>
      </c>
      <c r="M87" s="3">
        <v>9736</v>
      </c>
      <c r="N87" s="3" t="s">
        <v>212</v>
      </c>
      <c r="O87" s="3">
        <v>7959.38</v>
      </c>
      <c r="P87" s="3" t="s">
        <v>212</v>
      </c>
      <c r="Q87" s="7" t="str">
        <f ca="1">HYPERLINK("#"&amp;CELL("direccion",Tabla_471065!A83),"80")</f>
        <v>80</v>
      </c>
      <c r="R87" s="7" t="str">
        <f ca="1">HYPERLINK("#"&amp;CELL("direccion",Tabla_471039!A83),"80")</f>
        <v>80</v>
      </c>
      <c r="S87" s="7" t="str">
        <f ca="1">HYPERLINK("#"&amp;CELL("direccion",Tabla_471067!A83),"80")</f>
        <v>80</v>
      </c>
      <c r="T87" s="7" t="str">
        <f ca="1">HYPERLINK("#"&amp;CELL("direccion",Tabla_471023!A83),"80")</f>
        <v>80</v>
      </c>
      <c r="U87" s="7" t="str">
        <f ca="1">HYPERLINK("#"&amp;CELL("direccion",Tabla_471047!A83),"80")</f>
        <v>80</v>
      </c>
      <c r="V87" s="7" t="str">
        <f ca="1">HYPERLINK("#"&amp;CELL("direccion",Tabla_471030!A83),"80")</f>
        <v>80</v>
      </c>
      <c r="W87" s="7" t="str">
        <f ca="1">HYPERLINK("#"&amp;CELL("direccion",Tabla_471041!A83),"80")</f>
        <v>80</v>
      </c>
      <c r="X87" s="7" t="str">
        <f ca="1">HYPERLINK("#"&amp;CELL("direccion",Tabla_471031!A83),"80")</f>
        <v>80</v>
      </c>
      <c r="Y87" s="7" t="str">
        <f ca="1">HYPERLINK("#"&amp;CELL("direccion",Tabla_471032!A83),"80")</f>
        <v>80</v>
      </c>
      <c r="Z87" s="7" t="str">
        <f ca="1">HYPERLINK("#"&amp;CELL("direccion",Tabla_471059!A83),"80")</f>
        <v>80</v>
      </c>
      <c r="AA87" s="7" t="str">
        <f ca="1">HYPERLINK("#"&amp;CELL("direccion",Tabla_471071!A83),"80")</f>
        <v>80</v>
      </c>
      <c r="AB87" s="7" t="str">
        <f ca="1">HYPERLINK("#"&amp;CELL("direccion",Tabla_471062!A83),"80")</f>
        <v>80</v>
      </c>
      <c r="AC87" s="7" t="str">
        <f ca="1">HYPERLINK("#"&amp;CELL("direccion",Tabla_471074!A83),"80")</f>
        <v>80</v>
      </c>
      <c r="AD87" s="3" t="s">
        <v>213</v>
      </c>
      <c r="AE87" s="4">
        <v>45838</v>
      </c>
    </row>
    <row r="88" spans="1:31" x14ac:dyDescent="0.25">
      <c r="A88" s="3">
        <v>2025</v>
      </c>
      <c r="B88" s="4">
        <v>45748</v>
      </c>
      <c r="C88" s="4">
        <v>45838</v>
      </c>
      <c r="D88" s="3" t="s">
        <v>84</v>
      </c>
      <c r="E88" s="3">
        <v>159</v>
      </c>
      <c r="F88" s="3" t="s">
        <v>258</v>
      </c>
      <c r="G88" s="3" t="s">
        <v>258</v>
      </c>
      <c r="H88" s="3" t="s">
        <v>225</v>
      </c>
      <c r="I88" s="3" t="s">
        <v>455</v>
      </c>
      <c r="J88" s="3" t="s">
        <v>456</v>
      </c>
      <c r="K88" s="3" t="s">
        <v>457</v>
      </c>
      <c r="L88" s="3" t="s">
        <v>92</v>
      </c>
      <c r="M88" s="3">
        <v>9736</v>
      </c>
      <c r="N88" s="3" t="s">
        <v>212</v>
      </c>
      <c r="O88" s="3">
        <v>7959.38</v>
      </c>
      <c r="P88" s="3" t="s">
        <v>212</v>
      </c>
      <c r="Q88" s="7" t="str">
        <f ca="1">HYPERLINK("#"&amp;CELL("direccion",Tabla_471065!A84),"81")</f>
        <v>81</v>
      </c>
      <c r="R88" s="7" t="str">
        <f ca="1">HYPERLINK("#"&amp;CELL("direccion",Tabla_471039!A84),"81")</f>
        <v>81</v>
      </c>
      <c r="S88" s="7" t="str">
        <f ca="1">HYPERLINK("#"&amp;CELL("direccion",Tabla_471067!A84),"81")</f>
        <v>81</v>
      </c>
      <c r="T88" s="7" t="str">
        <f ca="1">HYPERLINK("#"&amp;CELL("direccion",Tabla_471023!A84),"81")</f>
        <v>81</v>
      </c>
      <c r="U88" s="7" t="str">
        <f ca="1">HYPERLINK("#"&amp;CELL("direccion",Tabla_471047!A84),"81")</f>
        <v>81</v>
      </c>
      <c r="V88" s="7" t="str">
        <f ca="1">HYPERLINK("#"&amp;CELL("direccion",Tabla_471030!A84),"81")</f>
        <v>81</v>
      </c>
      <c r="W88" s="7" t="str">
        <f ca="1">HYPERLINK("#"&amp;CELL("direccion",Tabla_471041!A84),"81")</f>
        <v>81</v>
      </c>
      <c r="X88" s="7" t="str">
        <f ca="1">HYPERLINK("#"&amp;CELL("direccion",Tabla_471031!A84),"81")</f>
        <v>81</v>
      </c>
      <c r="Y88" s="7" t="str">
        <f ca="1">HYPERLINK("#"&amp;CELL("direccion",Tabla_471032!A84),"81")</f>
        <v>81</v>
      </c>
      <c r="Z88" s="7" t="str">
        <f ca="1">HYPERLINK("#"&amp;CELL("direccion",Tabla_471059!A84),"81")</f>
        <v>81</v>
      </c>
      <c r="AA88" s="7" t="str">
        <f ca="1">HYPERLINK("#"&amp;CELL("direccion",Tabla_471071!A84),"81")</f>
        <v>81</v>
      </c>
      <c r="AB88" s="7" t="str">
        <f ca="1">HYPERLINK("#"&amp;CELL("direccion",Tabla_471062!A84),"81")</f>
        <v>81</v>
      </c>
      <c r="AC88" s="7" t="str">
        <f ca="1">HYPERLINK("#"&amp;CELL("direccion",Tabla_471074!A84),"81")</f>
        <v>81</v>
      </c>
      <c r="AD88" s="3" t="s">
        <v>213</v>
      </c>
      <c r="AE88" s="4">
        <v>45838</v>
      </c>
    </row>
    <row r="89" spans="1:31" x14ac:dyDescent="0.25">
      <c r="A89" s="3">
        <v>2025</v>
      </c>
      <c r="B89" s="4">
        <v>45748</v>
      </c>
      <c r="C89" s="4">
        <v>45838</v>
      </c>
      <c r="D89" s="3" t="s">
        <v>84</v>
      </c>
      <c r="E89" s="3">
        <v>159</v>
      </c>
      <c r="F89" s="3" t="s">
        <v>243</v>
      </c>
      <c r="G89" s="3" t="s">
        <v>243</v>
      </c>
      <c r="H89" s="3" t="s">
        <v>225</v>
      </c>
      <c r="I89" s="3" t="s">
        <v>458</v>
      </c>
      <c r="J89" s="3" t="s">
        <v>366</v>
      </c>
      <c r="K89" s="3" t="s">
        <v>336</v>
      </c>
      <c r="L89" s="3" t="s">
        <v>92</v>
      </c>
      <c r="M89" s="3">
        <v>9736</v>
      </c>
      <c r="N89" s="3" t="s">
        <v>212</v>
      </c>
      <c r="O89" s="3">
        <v>7959.38</v>
      </c>
      <c r="P89" s="3" t="s">
        <v>212</v>
      </c>
      <c r="Q89" s="7" t="str">
        <f ca="1">HYPERLINK("#"&amp;CELL("direccion",Tabla_471065!A85),"82")</f>
        <v>82</v>
      </c>
      <c r="R89" s="7" t="str">
        <f ca="1">HYPERLINK("#"&amp;CELL("direccion",Tabla_471039!A85),"82")</f>
        <v>82</v>
      </c>
      <c r="S89" s="7" t="str">
        <f ca="1">HYPERLINK("#"&amp;CELL("direccion",Tabla_471067!A85),"82")</f>
        <v>82</v>
      </c>
      <c r="T89" s="7" t="str">
        <f ca="1">HYPERLINK("#"&amp;CELL("direccion",Tabla_471023!A85),"82")</f>
        <v>82</v>
      </c>
      <c r="U89" s="7" t="str">
        <f ca="1">HYPERLINK("#"&amp;CELL("direccion",Tabla_471047!A85),"82")</f>
        <v>82</v>
      </c>
      <c r="V89" s="7" t="str">
        <f ca="1">HYPERLINK("#"&amp;CELL("direccion",Tabla_471030!A85),"82")</f>
        <v>82</v>
      </c>
      <c r="W89" s="7" t="str">
        <f ca="1">HYPERLINK("#"&amp;CELL("direccion",Tabla_471041!A85),"82")</f>
        <v>82</v>
      </c>
      <c r="X89" s="7" t="str">
        <f ca="1">HYPERLINK("#"&amp;CELL("direccion",Tabla_471031!A85),"82")</f>
        <v>82</v>
      </c>
      <c r="Y89" s="7" t="str">
        <f ca="1">HYPERLINK("#"&amp;CELL("direccion",Tabla_471032!A85),"82")</f>
        <v>82</v>
      </c>
      <c r="Z89" s="7" t="str">
        <f ca="1">HYPERLINK("#"&amp;CELL("direccion",Tabla_471059!A85),"82")</f>
        <v>82</v>
      </c>
      <c r="AA89" s="7" t="str">
        <f ca="1">HYPERLINK("#"&amp;CELL("direccion",Tabla_471071!A85),"82")</f>
        <v>82</v>
      </c>
      <c r="AB89" s="7" t="str">
        <f ca="1">HYPERLINK("#"&amp;CELL("direccion",Tabla_471062!A85),"82")</f>
        <v>82</v>
      </c>
      <c r="AC89" s="7" t="str">
        <f ca="1">HYPERLINK("#"&amp;CELL("direccion",Tabla_471074!A85),"82")</f>
        <v>82</v>
      </c>
      <c r="AD89" s="3" t="s">
        <v>213</v>
      </c>
      <c r="AE89" s="4">
        <v>45838</v>
      </c>
    </row>
    <row r="90" spans="1:31" x14ac:dyDescent="0.25">
      <c r="A90" s="3">
        <v>2025</v>
      </c>
      <c r="B90" s="4">
        <v>45748</v>
      </c>
      <c r="C90" s="4">
        <v>45838</v>
      </c>
      <c r="D90" s="3" t="s">
        <v>84</v>
      </c>
      <c r="E90" s="3">
        <v>159</v>
      </c>
      <c r="F90" s="3" t="s">
        <v>258</v>
      </c>
      <c r="G90" s="3" t="s">
        <v>258</v>
      </c>
      <c r="H90" s="3" t="s">
        <v>225</v>
      </c>
      <c r="I90" s="3" t="s">
        <v>459</v>
      </c>
      <c r="J90" s="3" t="s">
        <v>316</v>
      </c>
      <c r="K90" s="3" t="s">
        <v>333</v>
      </c>
      <c r="L90" s="3" t="s">
        <v>92</v>
      </c>
      <c r="M90" s="3">
        <v>9736</v>
      </c>
      <c r="N90" s="3" t="s">
        <v>212</v>
      </c>
      <c r="O90" s="3">
        <v>7959.38</v>
      </c>
      <c r="P90" s="3" t="s">
        <v>212</v>
      </c>
      <c r="Q90" s="7" t="str">
        <f ca="1">HYPERLINK("#"&amp;CELL("direccion",Tabla_471065!A86),"83")</f>
        <v>83</v>
      </c>
      <c r="R90" s="7" t="str">
        <f ca="1">HYPERLINK("#"&amp;CELL("direccion",Tabla_471039!A86),"83")</f>
        <v>83</v>
      </c>
      <c r="S90" s="7" t="str">
        <f ca="1">HYPERLINK("#"&amp;CELL("direccion",Tabla_471067!A86),"83")</f>
        <v>83</v>
      </c>
      <c r="T90" s="7" t="str">
        <f ca="1">HYPERLINK("#"&amp;CELL("direccion",Tabla_471023!A86),"83")</f>
        <v>83</v>
      </c>
      <c r="U90" s="7" t="str">
        <f ca="1">HYPERLINK("#"&amp;CELL("direccion",Tabla_471047!A86),"83")</f>
        <v>83</v>
      </c>
      <c r="V90" s="7" t="str">
        <f ca="1">HYPERLINK("#"&amp;CELL("direccion",Tabla_471030!A86),"83")</f>
        <v>83</v>
      </c>
      <c r="W90" s="7" t="str">
        <f ca="1">HYPERLINK("#"&amp;CELL("direccion",Tabla_471041!A86),"83")</f>
        <v>83</v>
      </c>
      <c r="X90" s="7" t="str">
        <f ca="1">HYPERLINK("#"&amp;CELL("direccion",Tabla_471031!A86),"83")</f>
        <v>83</v>
      </c>
      <c r="Y90" s="7" t="str">
        <f ca="1">HYPERLINK("#"&amp;CELL("direccion",Tabla_471032!A86),"83")</f>
        <v>83</v>
      </c>
      <c r="Z90" s="7" t="str">
        <f ca="1">HYPERLINK("#"&amp;CELL("direccion",Tabla_471059!A86),"83")</f>
        <v>83</v>
      </c>
      <c r="AA90" s="7" t="str">
        <f ca="1">HYPERLINK("#"&amp;CELL("direccion",Tabla_471071!A86),"83")</f>
        <v>83</v>
      </c>
      <c r="AB90" s="7" t="str">
        <f ca="1">HYPERLINK("#"&amp;CELL("direccion",Tabla_471062!A86),"83")</f>
        <v>83</v>
      </c>
      <c r="AC90" s="7" t="str">
        <f ca="1">HYPERLINK("#"&amp;CELL("direccion",Tabla_471074!A86),"83")</f>
        <v>83</v>
      </c>
      <c r="AD90" s="3" t="s">
        <v>213</v>
      </c>
      <c r="AE90" s="4">
        <v>45838</v>
      </c>
    </row>
    <row r="91" spans="1:31" x14ac:dyDescent="0.25">
      <c r="A91" s="3">
        <v>2025</v>
      </c>
      <c r="B91" s="4">
        <v>45748</v>
      </c>
      <c r="C91" s="4">
        <v>45838</v>
      </c>
      <c r="D91" s="3" t="s">
        <v>84</v>
      </c>
      <c r="E91" s="3">
        <v>159</v>
      </c>
      <c r="F91" s="3" t="s">
        <v>255</v>
      </c>
      <c r="G91" s="3" t="s">
        <v>255</v>
      </c>
      <c r="H91" s="3" t="s">
        <v>225</v>
      </c>
      <c r="I91" s="3" t="s">
        <v>460</v>
      </c>
      <c r="J91" s="3" t="s">
        <v>461</v>
      </c>
      <c r="K91" s="3" t="s">
        <v>348</v>
      </c>
      <c r="L91" s="3" t="s">
        <v>92</v>
      </c>
      <c r="M91" s="3">
        <v>9736</v>
      </c>
      <c r="N91" s="3" t="s">
        <v>212</v>
      </c>
      <c r="O91" s="3">
        <v>7959.38</v>
      </c>
      <c r="P91" s="3" t="s">
        <v>212</v>
      </c>
      <c r="Q91" s="7" t="str">
        <f ca="1">HYPERLINK("#"&amp;CELL("direccion",Tabla_471065!A87),"84")</f>
        <v>84</v>
      </c>
      <c r="R91" s="7" t="str">
        <f ca="1">HYPERLINK("#"&amp;CELL("direccion",Tabla_471039!A87),"84")</f>
        <v>84</v>
      </c>
      <c r="S91" s="7" t="str">
        <f ca="1">HYPERLINK("#"&amp;CELL("direccion",Tabla_471067!A87),"84")</f>
        <v>84</v>
      </c>
      <c r="T91" s="7" t="str">
        <f ca="1">HYPERLINK("#"&amp;CELL("direccion",Tabla_471023!A87),"84")</f>
        <v>84</v>
      </c>
      <c r="U91" s="7" t="str">
        <f ca="1">HYPERLINK("#"&amp;CELL("direccion",Tabla_471047!A87),"84")</f>
        <v>84</v>
      </c>
      <c r="V91" s="7" t="str">
        <f ca="1">HYPERLINK("#"&amp;CELL("direccion",Tabla_471030!A87),"84")</f>
        <v>84</v>
      </c>
      <c r="W91" s="7" t="str">
        <f ca="1">HYPERLINK("#"&amp;CELL("direccion",Tabla_471041!A87),"84")</f>
        <v>84</v>
      </c>
      <c r="X91" s="7" t="str">
        <f ca="1">HYPERLINK("#"&amp;CELL("direccion",Tabla_471031!A87),"84")</f>
        <v>84</v>
      </c>
      <c r="Y91" s="7" t="str">
        <f ca="1">HYPERLINK("#"&amp;CELL("direccion",Tabla_471032!A87),"84")</f>
        <v>84</v>
      </c>
      <c r="Z91" s="7" t="str">
        <f ca="1">HYPERLINK("#"&amp;CELL("direccion",Tabla_471059!A87),"84")</f>
        <v>84</v>
      </c>
      <c r="AA91" s="7" t="str">
        <f ca="1">HYPERLINK("#"&amp;CELL("direccion",Tabla_471071!A87),"84")</f>
        <v>84</v>
      </c>
      <c r="AB91" s="7" t="str">
        <f ca="1">HYPERLINK("#"&amp;CELL("direccion",Tabla_471062!A87),"84")</f>
        <v>84</v>
      </c>
      <c r="AC91" s="7" t="str">
        <f ca="1">HYPERLINK("#"&amp;CELL("direccion",Tabla_471074!A87),"84")</f>
        <v>84</v>
      </c>
      <c r="AD91" s="3" t="s">
        <v>213</v>
      </c>
      <c r="AE91" s="4">
        <v>45838</v>
      </c>
    </row>
    <row r="92" spans="1:31" x14ac:dyDescent="0.25">
      <c r="A92" s="3">
        <v>2025</v>
      </c>
      <c r="B92" s="4">
        <v>45748</v>
      </c>
      <c r="C92" s="4">
        <v>45838</v>
      </c>
      <c r="D92" s="3" t="s">
        <v>84</v>
      </c>
      <c r="E92" s="3">
        <v>159</v>
      </c>
      <c r="F92" s="3" t="s">
        <v>255</v>
      </c>
      <c r="G92" s="3" t="s">
        <v>255</v>
      </c>
      <c r="H92" s="3" t="s">
        <v>225</v>
      </c>
      <c r="I92" s="3" t="s">
        <v>462</v>
      </c>
      <c r="J92" s="3" t="s">
        <v>463</v>
      </c>
      <c r="K92" s="3" t="s">
        <v>464</v>
      </c>
      <c r="L92" s="3" t="s">
        <v>92</v>
      </c>
      <c r="M92" s="3">
        <v>9736</v>
      </c>
      <c r="N92" s="3" t="s">
        <v>212</v>
      </c>
      <c r="O92" s="3">
        <v>7959.38</v>
      </c>
      <c r="P92" s="3" t="s">
        <v>212</v>
      </c>
      <c r="Q92" s="7" t="str">
        <f ca="1">HYPERLINK("#"&amp;CELL("direccion",Tabla_471065!A88),"85")</f>
        <v>85</v>
      </c>
      <c r="R92" s="7" t="str">
        <f ca="1">HYPERLINK("#"&amp;CELL("direccion",Tabla_471039!A88),"85")</f>
        <v>85</v>
      </c>
      <c r="S92" s="7" t="str">
        <f ca="1">HYPERLINK("#"&amp;CELL("direccion",Tabla_471067!A88),"85")</f>
        <v>85</v>
      </c>
      <c r="T92" s="7" t="str">
        <f ca="1">HYPERLINK("#"&amp;CELL("direccion",Tabla_471023!A88),"85")</f>
        <v>85</v>
      </c>
      <c r="U92" s="7" t="str">
        <f ca="1">HYPERLINK("#"&amp;CELL("direccion",Tabla_471047!A88),"85")</f>
        <v>85</v>
      </c>
      <c r="V92" s="7" t="str">
        <f ca="1">HYPERLINK("#"&amp;CELL("direccion",Tabla_471030!A88),"85")</f>
        <v>85</v>
      </c>
      <c r="W92" s="7" t="str">
        <f ca="1">HYPERLINK("#"&amp;CELL("direccion",Tabla_471041!A88),"85")</f>
        <v>85</v>
      </c>
      <c r="X92" s="7" t="str">
        <f ca="1">HYPERLINK("#"&amp;CELL("direccion",Tabla_471031!A88),"85")</f>
        <v>85</v>
      </c>
      <c r="Y92" s="7" t="str">
        <f ca="1">HYPERLINK("#"&amp;CELL("direccion",Tabla_471032!A88),"85")</f>
        <v>85</v>
      </c>
      <c r="Z92" s="7" t="str">
        <f ca="1">HYPERLINK("#"&amp;CELL("direccion",Tabla_471059!A88),"85")</f>
        <v>85</v>
      </c>
      <c r="AA92" s="7" t="str">
        <f ca="1">HYPERLINK("#"&amp;CELL("direccion",Tabla_471071!A88),"85")</f>
        <v>85</v>
      </c>
      <c r="AB92" s="7" t="str">
        <f ca="1">HYPERLINK("#"&amp;CELL("direccion",Tabla_471062!A88),"85")</f>
        <v>85</v>
      </c>
      <c r="AC92" s="7" t="str">
        <f ca="1">HYPERLINK("#"&amp;CELL("direccion",Tabla_471074!A88),"85")</f>
        <v>85</v>
      </c>
      <c r="AD92" s="3" t="s">
        <v>213</v>
      </c>
      <c r="AE92" s="4">
        <v>45838</v>
      </c>
    </row>
    <row r="93" spans="1:31" x14ac:dyDescent="0.25">
      <c r="A93" s="3">
        <v>2025</v>
      </c>
      <c r="B93" s="4">
        <v>45748</v>
      </c>
      <c r="C93" s="4">
        <v>45838</v>
      </c>
      <c r="D93" s="3" t="s">
        <v>84</v>
      </c>
      <c r="E93" s="3">
        <v>149</v>
      </c>
      <c r="F93" s="3" t="s">
        <v>259</v>
      </c>
      <c r="G93" s="3" t="s">
        <v>259</v>
      </c>
      <c r="H93" s="3" t="s">
        <v>225</v>
      </c>
      <c r="I93" s="3" t="s">
        <v>465</v>
      </c>
      <c r="J93" s="3" t="s">
        <v>294</v>
      </c>
      <c r="K93" s="3" t="s">
        <v>325</v>
      </c>
      <c r="L93" s="3" t="s">
        <v>91</v>
      </c>
      <c r="M93" s="3">
        <v>9307</v>
      </c>
      <c r="N93" s="3" t="s">
        <v>212</v>
      </c>
      <c r="O93" s="3">
        <v>7622.63</v>
      </c>
      <c r="P93" s="3" t="s">
        <v>212</v>
      </c>
      <c r="Q93" s="7" t="str">
        <f ca="1">HYPERLINK("#"&amp;CELL("direccion",Tabla_471065!A89),"86")</f>
        <v>86</v>
      </c>
      <c r="R93" s="7" t="str">
        <f ca="1">HYPERLINK("#"&amp;CELL("direccion",Tabla_471039!A89),"86")</f>
        <v>86</v>
      </c>
      <c r="S93" s="7" t="str">
        <f ca="1">HYPERLINK("#"&amp;CELL("direccion",Tabla_471067!A89),"86")</f>
        <v>86</v>
      </c>
      <c r="T93" s="7" t="str">
        <f ca="1">HYPERLINK("#"&amp;CELL("direccion",Tabla_471023!A89),"86")</f>
        <v>86</v>
      </c>
      <c r="U93" s="7" t="str">
        <f ca="1">HYPERLINK("#"&amp;CELL("direccion",Tabla_471047!A89),"86")</f>
        <v>86</v>
      </c>
      <c r="V93" s="7" t="str">
        <f ca="1">HYPERLINK("#"&amp;CELL("direccion",Tabla_471030!A89),"86")</f>
        <v>86</v>
      </c>
      <c r="W93" s="7" t="str">
        <f ca="1">HYPERLINK("#"&amp;CELL("direccion",Tabla_471041!A89),"86")</f>
        <v>86</v>
      </c>
      <c r="X93" s="7" t="str">
        <f ca="1">HYPERLINK("#"&amp;CELL("direccion",Tabla_471031!A89),"86")</f>
        <v>86</v>
      </c>
      <c r="Y93" s="7" t="str">
        <f ca="1">HYPERLINK("#"&amp;CELL("direccion",Tabla_471032!A89),"86")</f>
        <v>86</v>
      </c>
      <c r="Z93" s="7" t="str">
        <f ca="1">HYPERLINK("#"&amp;CELL("direccion",Tabla_471059!A89),"86")</f>
        <v>86</v>
      </c>
      <c r="AA93" s="7" t="str">
        <f ca="1">HYPERLINK("#"&amp;CELL("direccion",Tabla_471071!A89),"86")</f>
        <v>86</v>
      </c>
      <c r="AB93" s="7" t="str">
        <f ca="1">HYPERLINK("#"&amp;CELL("direccion",Tabla_471062!A89),"86")</f>
        <v>86</v>
      </c>
      <c r="AC93" s="7" t="str">
        <f ca="1">HYPERLINK("#"&amp;CELL("direccion",Tabla_471074!A89),"86")</f>
        <v>86</v>
      </c>
      <c r="AD93" s="3" t="s">
        <v>213</v>
      </c>
      <c r="AE93" s="4">
        <v>45838</v>
      </c>
    </row>
    <row r="94" spans="1:31" x14ac:dyDescent="0.25">
      <c r="A94" s="3">
        <v>2025</v>
      </c>
      <c r="B94" s="4">
        <v>45748</v>
      </c>
      <c r="C94" s="4">
        <v>45838</v>
      </c>
      <c r="D94" s="3" t="s">
        <v>84</v>
      </c>
      <c r="E94" s="3">
        <v>149</v>
      </c>
      <c r="F94" s="3" t="s">
        <v>260</v>
      </c>
      <c r="G94" s="3" t="s">
        <v>260</v>
      </c>
      <c r="H94" s="3" t="s">
        <v>225</v>
      </c>
      <c r="I94" s="3" t="s">
        <v>466</v>
      </c>
      <c r="J94" s="3" t="s">
        <v>419</v>
      </c>
      <c r="K94" s="3" t="s">
        <v>310</v>
      </c>
      <c r="L94" s="3" t="s">
        <v>92</v>
      </c>
      <c r="M94" s="3">
        <v>9307</v>
      </c>
      <c r="N94" s="3" t="s">
        <v>212</v>
      </c>
      <c r="O94" s="3">
        <v>7622.63</v>
      </c>
      <c r="P94" s="3" t="s">
        <v>212</v>
      </c>
      <c r="Q94" s="7" t="str">
        <f ca="1">HYPERLINK("#"&amp;CELL("direccion",Tabla_471065!A90),"87")</f>
        <v>87</v>
      </c>
      <c r="R94" s="7" t="str">
        <f ca="1">HYPERLINK("#"&amp;CELL("direccion",Tabla_471039!A90),"87")</f>
        <v>87</v>
      </c>
      <c r="S94" s="7" t="str">
        <f ca="1">HYPERLINK("#"&amp;CELL("direccion",Tabla_471067!A90),"87")</f>
        <v>87</v>
      </c>
      <c r="T94" s="7" t="str">
        <f ca="1">HYPERLINK("#"&amp;CELL("direccion",Tabla_471023!A90),"87")</f>
        <v>87</v>
      </c>
      <c r="U94" s="7" t="str">
        <f ca="1">HYPERLINK("#"&amp;CELL("direccion",Tabla_471047!A90),"87")</f>
        <v>87</v>
      </c>
      <c r="V94" s="7" t="str">
        <f ca="1">HYPERLINK("#"&amp;CELL("direccion",Tabla_471030!A90),"87")</f>
        <v>87</v>
      </c>
      <c r="W94" s="7" t="str">
        <f ca="1">HYPERLINK("#"&amp;CELL("direccion",Tabla_471041!A90),"87")</f>
        <v>87</v>
      </c>
      <c r="X94" s="7" t="str">
        <f ca="1">HYPERLINK("#"&amp;CELL("direccion",Tabla_471031!A90),"87")</f>
        <v>87</v>
      </c>
      <c r="Y94" s="7" t="str">
        <f ca="1">HYPERLINK("#"&amp;CELL("direccion",Tabla_471032!A90),"87")</f>
        <v>87</v>
      </c>
      <c r="Z94" s="7" t="str">
        <f ca="1">HYPERLINK("#"&amp;CELL("direccion",Tabla_471059!A90),"87")</f>
        <v>87</v>
      </c>
      <c r="AA94" s="7" t="str">
        <f ca="1">HYPERLINK("#"&amp;CELL("direccion",Tabla_471071!A90),"87")</f>
        <v>87</v>
      </c>
      <c r="AB94" s="7" t="str">
        <f ca="1">HYPERLINK("#"&amp;CELL("direccion",Tabla_471062!A90),"87")</f>
        <v>87</v>
      </c>
      <c r="AC94" s="7" t="str">
        <f ca="1">HYPERLINK("#"&amp;CELL("direccion",Tabla_471074!A90),"87")</f>
        <v>87</v>
      </c>
      <c r="AD94" s="3" t="s">
        <v>213</v>
      </c>
      <c r="AE94" s="4">
        <v>45838</v>
      </c>
    </row>
    <row r="95" spans="1:31" x14ac:dyDescent="0.25">
      <c r="A95" s="3">
        <v>2025</v>
      </c>
      <c r="B95" s="4">
        <v>45748</v>
      </c>
      <c r="C95" s="4">
        <v>45838</v>
      </c>
      <c r="D95" s="3" t="s">
        <v>84</v>
      </c>
      <c r="E95" s="3">
        <v>149</v>
      </c>
      <c r="F95" s="3" t="s">
        <v>261</v>
      </c>
      <c r="G95" s="3" t="s">
        <v>261</v>
      </c>
      <c r="H95" s="3" t="s">
        <v>225</v>
      </c>
      <c r="I95" s="3" t="s">
        <v>467</v>
      </c>
      <c r="J95" s="3" t="s">
        <v>300</v>
      </c>
      <c r="K95" s="3" t="s">
        <v>299</v>
      </c>
      <c r="L95" s="3" t="s">
        <v>92</v>
      </c>
      <c r="M95" s="3">
        <v>9307</v>
      </c>
      <c r="N95" s="3" t="s">
        <v>212</v>
      </c>
      <c r="O95" s="3">
        <v>7622.63</v>
      </c>
      <c r="P95" s="3" t="s">
        <v>212</v>
      </c>
      <c r="Q95" s="7" t="str">
        <f ca="1">HYPERLINK("#"&amp;CELL("direccion",Tabla_471065!A91),"88")</f>
        <v>88</v>
      </c>
      <c r="R95" s="7" t="str">
        <f ca="1">HYPERLINK("#"&amp;CELL("direccion",Tabla_471039!A91),"88")</f>
        <v>88</v>
      </c>
      <c r="S95" s="7" t="str">
        <f ca="1">HYPERLINK("#"&amp;CELL("direccion",Tabla_471067!A91),"88")</f>
        <v>88</v>
      </c>
      <c r="T95" s="7" t="str">
        <f ca="1">HYPERLINK("#"&amp;CELL("direccion",Tabla_471023!A91),"88")</f>
        <v>88</v>
      </c>
      <c r="U95" s="7" t="str">
        <f ca="1">HYPERLINK("#"&amp;CELL("direccion",Tabla_471047!A91),"88")</f>
        <v>88</v>
      </c>
      <c r="V95" s="7" t="str">
        <f ca="1">HYPERLINK("#"&amp;CELL("direccion",Tabla_471030!A91),"88")</f>
        <v>88</v>
      </c>
      <c r="W95" s="7" t="str">
        <f ca="1">HYPERLINK("#"&amp;CELL("direccion",Tabla_471041!A91),"88")</f>
        <v>88</v>
      </c>
      <c r="X95" s="7" t="str">
        <f ca="1">HYPERLINK("#"&amp;CELL("direccion",Tabla_471031!A91),"88")</f>
        <v>88</v>
      </c>
      <c r="Y95" s="7" t="str">
        <f ca="1">HYPERLINK("#"&amp;CELL("direccion",Tabla_471032!A91),"88")</f>
        <v>88</v>
      </c>
      <c r="Z95" s="7" t="str">
        <f ca="1">HYPERLINK("#"&amp;CELL("direccion",Tabla_471059!A91),"88")</f>
        <v>88</v>
      </c>
      <c r="AA95" s="7" t="str">
        <f ca="1">HYPERLINK("#"&amp;CELL("direccion",Tabla_471071!A91),"88")</f>
        <v>88</v>
      </c>
      <c r="AB95" s="7" t="str">
        <f ca="1">HYPERLINK("#"&amp;CELL("direccion",Tabla_471062!A91),"88")</f>
        <v>88</v>
      </c>
      <c r="AC95" s="7" t="str">
        <f ca="1">HYPERLINK("#"&amp;CELL("direccion",Tabla_471074!A91),"88")</f>
        <v>88</v>
      </c>
      <c r="AD95" s="3" t="s">
        <v>213</v>
      </c>
      <c r="AE95" s="4">
        <v>45838</v>
      </c>
    </row>
    <row r="96" spans="1:31" x14ac:dyDescent="0.25">
      <c r="A96" s="3">
        <v>2025</v>
      </c>
      <c r="B96" s="4">
        <v>45748</v>
      </c>
      <c r="C96" s="4">
        <v>45838</v>
      </c>
      <c r="D96" s="3" t="s">
        <v>84</v>
      </c>
      <c r="E96" s="3">
        <v>149</v>
      </c>
      <c r="F96" s="3" t="s">
        <v>259</v>
      </c>
      <c r="G96" s="3" t="s">
        <v>259</v>
      </c>
      <c r="H96" s="3" t="s">
        <v>225</v>
      </c>
      <c r="I96" s="3" t="s">
        <v>306</v>
      </c>
      <c r="J96" s="3" t="s">
        <v>346</v>
      </c>
      <c r="K96" s="3" t="s">
        <v>468</v>
      </c>
      <c r="L96" s="3" t="s">
        <v>91</v>
      </c>
      <c r="M96" s="3">
        <v>9307</v>
      </c>
      <c r="N96" s="3" t="s">
        <v>212</v>
      </c>
      <c r="O96" s="3">
        <v>7622.63</v>
      </c>
      <c r="P96" s="3" t="s">
        <v>212</v>
      </c>
      <c r="Q96" s="7" t="str">
        <f ca="1">HYPERLINK("#"&amp;CELL("direccion",Tabla_471065!A92),"89")</f>
        <v>89</v>
      </c>
      <c r="R96" s="7" t="str">
        <f ca="1">HYPERLINK("#"&amp;CELL("direccion",Tabla_471039!A92),"89")</f>
        <v>89</v>
      </c>
      <c r="S96" s="7" t="str">
        <f ca="1">HYPERLINK("#"&amp;CELL("direccion",Tabla_471067!A92),"89")</f>
        <v>89</v>
      </c>
      <c r="T96" s="7" t="str">
        <f ca="1">HYPERLINK("#"&amp;CELL("direccion",Tabla_471023!A92),"89")</f>
        <v>89</v>
      </c>
      <c r="U96" s="7" t="str">
        <f ca="1">HYPERLINK("#"&amp;CELL("direccion",Tabla_471047!A92),"89")</f>
        <v>89</v>
      </c>
      <c r="V96" s="7" t="str">
        <f ca="1">HYPERLINK("#"&amp;CELL("direccion",Tabla_471030!A92),"89")</f>
        <v>89</v>
      </c>
      <c r="W96" s="7" t="str">
        <f ca="1">HYPERLINK("#"&amp;CELL("direccion",Tabla_471041!A92),"89")</f>
        <v>89</v>
      </c>
      <c r="X96" s="7" t="str">
        <f ca="1">HYPERLINK("#"&amp;CELL("direccion",Tabla_471031!A92),"89")</f>
        <v>89</v>
      </c>
      <c r="Y96" s="7" t="str">
        <f ca="1">HYPERLINK("#"&amp;CELL("direccion",Tabla_471032!A92),"89")</f>
        <v>89</v>
      </c>
      <c r="Z96" s="7" t="str">
        <f ca="1">HYPERLINK("#"&amp;CELL("direccion",Tabla_471059!A92),"89")</f>
        <v>89</v>
      </c>
      <c r="AA96" s="7" t="str">
        <f ca="1">HYPERLINK("#"&amp;CELL("direccion",Tabla_471071!A92),"89")</f>
        <v>89</v>
      </c>
      <c r="AB96" s="7" t="str">
        <f ca="1">HYPERLINK("#"&amp;CELL("direccion",Tabla_471062!A92),"89")</f>
        <v>89</v>
      </c>
      <c r="AC96" s="7" t="str">
        <f ca="1">HYPERLINK("#"&amp;CELL("direccion",Tabla_471074!A92),"89")</f>
        <v>89</v>
      </c>
      <c r="AD96" s="3" t="s">
        <v>213</v>
      </c>
      <c r="AE96" s="4">
        <v>45838</v>
      </c>
    </row>
    <row r="97" spans="1:31" x14ac:dyDescent="0.25">
      <c r="A97" s="3">
        <v>2025</v>
      </c>
      <c r="B97" s="4">
        <v>45748</v>
      </c>
      <c r="C97" s="4">
        <v>45838</v>
      </c>
      <c r="D97" s="3" t="s">
        <v>84</v>
      </c>
      <c r="E97" s="3">
        <v>140</v>
      </c>
      <c r="F97" s="3" t="s">
        <v>259</v>
      </c>
      <c r="G97" s="3" t="s">
        <v>259</v>
      </c>
      <c r="H97" s="3" t="s">
        <v>225</v>
      </c>
      <c r="I97" s="3" t="s">
        <v>469</v>
      </c>
      <c r="J97" s="3" t="s">
        <v>470</v>
      </c>
      <c r="K97" s="3" t="s">
        <v>471</v>
      </c>
      <c r="L97" s="3" t="s">
        <v>91</v>
      </c>
      <c r="M97" s="3">
        <v>9307</v>
      </c>
      <c r="N97" s="3" t="s">
        <v>212</v>
      </c>
      <c r="O97" s="3">
        <v>7622.63</v>
      </c>
      <c r="P97" s="3" t="s">
        <v>212</v>
      </c>
      <c r="Q97" s="7" t="str">
        <f ca="1">HYPERLINK("#"&amp;CELL("direccion",Tabla_471065!A93),"90")</f>
        <v>90</v>
      </c>
      <c r="R97" s="7" t="str">
        <f ca="1">HYPERLINK("#"&amp;CELL("direccion",Tabla_471039!A93),"90")</f>
        <v>90</v>
      </c>
      <c r="S97" s="7" t="str">
        <f ca="1">HYPERLINK("#"&amp;CELL("direccion",Tabla_471067!A93),"90")</f>
        <v>90</v>
      </c>
      <c r="T97" s="7" t="str">
        <f ca="1">HYPERLINK("#"&amp;CELL("direccion",Tabla_471023!A93),"90")</f>
        <v>90</v>
      </c>
      <c r="U97" s="7" t="str">
        <f ca="1">HYPERLINK("#"&amp;CELL("direccion",Tabla_471047!A93),"90")</f>
        <v>90</v>
      </c>
      <c r="V97" s="7" t="str">
        <f ca="1">HYPERLINK("#"&amp;CELL("direccion",Tabla_471030!A93),"90")</f>
        <v>90</v>
      </c>
      <c r="W97" s="7" t="str">
        <f ca="1">HYPERLINK("#"&amp;CELL("direccion",Tabla_471041!A93),"90")</f>
        <v>90</v>
      </c>
      <c r="X97" s="7" t="str">
        <f ca="1">HYPERLINK("#"&amp;CELL("direccion",Tabla_471031!A93),"90")</f>
        <v>90</v>
      </c>
      <c r="Y97" s="7" t="str">
        <f ca="1">HYPERLINK("#"&amp;CELL("direccion",Tabla_471032!A93),"90")</f>
        <v>90</v>
      </c>
      <c r="Z97" s="7" t="str">
        <f ca="1">HYPERLINK("#"&amp;CELL("direccion",Tabla_471059!A93),"90")</f>
        <v>90</v>
      </c>
      <c r="AA97" s="7" t="str">
        <f ca="1">HYPERLINK("#"&amp;CELL("direccion",Tabla_471071!A93),"90")</f>
        <v>90</v>
      </c>
      <c r="AB97" s="7" t="str">
        <f ca="1">HYPERLINK("#"&amp;CELL("direccion",Tabla_471062!A93),"90")</f>
        <v>90</v>
      </c>
      <c r="AC97" s="7" t="str">
        <f ca="1">HYPERLINK("#"&amp;CELL("direccion",Tabla_471074!A93),"90")</f>
        <v>90</v>
      </c>
      <c r="AD97" s="3" t="s">
        <v>213</v>
      </c>
      <c r="AE97" s="4">
        <v>45838</v>
      </c>
    </row>
    <row r="98" spans="1:31" x14ac:dyDescent="0.25">
      <c r="A98" s="3">
        <v>2025</v>
      </c>
      <c r="B98" s="4">
        <v>45748</v>
      </c>
      <c r="C98" s="4">
        <v>45838</v>
      </c>
      <c r="D98" s="3" t="s">
        <v>84</v>
      </c>
      <c r="E98" s="3">
        <v>140</v>
      </c>
      <c r="F98" s="3" t="s">
        <v>259</v>
      </c>
      <c r="G98" s="3" t="s">
        <v>259</v>
      </c>
      <c r="H98" s="3" t="s">
        <v>225</v>
      </c>
      <c r="I98" s="3" t="s">
        <v>472</v>
      </c>
      <c r="J98" s="3" t="s">
        <v>473</v>
      </c>
      <c r="K98" s="3" t="s">
        <v>336</v>
      </c>
      <c r="L98" s="3" t="s">
        <v>92</v>
      </c>
      <c r="M98" s="3">
        <v>9307</v>
      </c>
      <c r="N98" s="3" t="s">
        <v>212</v>
      </c>
      <c r="O98" s="3">
        <v>7622.63</v>
      </c>
      <c r="P98" s="3" t="s">
        <v>212</v>
      </c>
      <c r="Q98" s="7" t="str">
        <f ca="1">HYPERLINK("#"&amp;CELL("direccion",Tabla_471065!A94),"91")</f>
        <v>91</v>
      </c>
      <c r="R98" s="7" t="str">
        <f ca="1">HYPERLINK("#"&amp;CELL("direccion",Tabla_471039!A94),"91")</f>
        <v>91</v>
      </c>
      <c r="S98" s="7" t="str">
        <f ca="1">HYPERLINK("#"&amp;CELL("direccion",Tabla_471067!A94),"91")</f>
        <v>91</v>
      </c>
      <c r="T98" s="7" t="str">
        <f ca="1">HYPERLINK("#"&amp;CELL("direccion",Tabla_471023!A94),"91")</f>
        <v>91</v>
      </c>
      <c r="U98" s="7" t="str">
        <f ca="1">HYPERLINK("#"&amp;CELL("direccion",Tabla_471047!A94),"91")</f>
        <v>91</v>
      </c>
      <c r="V98" s="7" t="str">
        <f ca="1">HYPERLINK("#"&amp;CELL("direccion",Tabla_471030!A94),"91")</f>
        <v>91</v>
      </c>
      <c r="W98" s="7" t="str">
        <f ca="1">HYPERLINK("#"&amp;CELL("direccion",Tabla_471041!A94),"91")</f>
        <v>91</v>
      </c>
      <c r="X98" s="7" t="str">
        <f ca="1">HYPERLINK("#"&amp;CELL("direccion",Tabla_471031!A94),"91")</f>
        <v>91</v>
      </c>
      <c r="Y98" s="7" t="str">
        <f ca="1">HYPERLINK("#"&amp;CELL("direccion",Tabla_471032!A94),"91")</f>
        <v>91</v>
      </c>
      <c r="Z98" s="7" t="str">
        <f ca="1">HYPERLINK("#"&amp;CELL("direccion",Tabla_471059!A94),"91")</f>
        <v>91</v>
      </c>
      <c r="AA98" s="7" t="str">
        <f ca="1">HYPERLINK("#"&amp;CELL("direccion",Tabla_471071!A94),"91")</f>
        <v>91</v>
      </c>
      <c r="AB98" s="7" t="str">
        <f ca="1">HYPERLINK("#"&amp;CELL("direccion",Tabla_471062!A94),"91")</f>
        <v>91</v>
      </c>
      <c r="AC98" s="7" t="str">
        <f ca="1">HYPERLINK("#"&amp;CELL("direccion",Tabla_471074!A94),"91")</f>
        <v>91</v>
      </c>
      <c r="AD98" s="3" t="s">
        <v>213</v>
      </c>
      <c r="AE98" s="4">
        <v>45838</v>
      </c>
    </row>
    <row r="99" spans="1:31" x14ac:dyDescent="0.25">
      <c r="A99" s="3">
        <v>2025</v>
      </c>
      <c r="B99" s="4">
        <v>45748</v>
      </c>
      <c r="C99" s="4">
        <v>45838</v>
      </c>
      <c r="D99" s="3" t="s">
        <v>84</v>
      </c>
      <c r="E99" s="3">
        <v>140</v>
      </c>
      <c r="F99" s="3" t="s">
        <v>262</v>
      </c>
      <c r="G99" s="3" t="s">
        <v>262</v>
      </c>
      <c r="H99" s="3" t="s">
        <v>225</v>
      </c>
      <c r="I99" s="3" t="s">
        <v>474</v>
      </c>
      <c r="J99" s="3" t="s">
        <v>340</v>
      </c>
      <c r="K99" s="3" t="s">
        <v>475</v>
      </c>
      <c r="L99" s="3" t="s">
        <v>92</v>
      </c>
      <c r="M99" s="3">
        <v>9307</v>
      </c>
      <c r="N99" s="3" t="s">
        <v>212</v>
      </c>
      <c r="O99" s="3">
        <v>7622.63</v>
      </c>
      <c r="P99" s="3" t="s">
        <v>212</v>
      </c>
      <c r="Q99" s="7" t="str">
        <f ca="1">HYPERLINK("#"&amp;CELL("direccion",Tabla_471065!A95),"92")</f>
        <v>92</v>
      </c>
      <c r="R99" s="7" t="str">
        <f ca="1">HYPERLINK("#"&amp;CELL("direccion",Tabla_471039!A95),"92")</f>
        <v>92</v>
      </c>
      <c r="S99" s="7" t="str">
        <f ca="1">HYPERLINK("#"&amp;CELL("direccion",Tabla_471067!A95),"92")</f>
        <v>92</v>
      </c>
      <c r="T99" s="7" t="str">
        <f ca="1">HYPERLINK("#"&amp;CELL("direccion",Tabla_471023!A95),"92")</f>
        <v>92</v>
      </c>
      <c r="U99" s="7" t="str">
        <f ca="1">HYPERLINK("#"&amp;CELL("direccion",Tabla_471047!A95),"92")</f>
        <v>92</v>
      </c>
      <c r="V99" s="7" t="str">
        <f ca="1">HYPERLINK("#"&amp;CELL("direccion",Tabla_471030!A95),"92")</f>
        <v>92</v>
      </c>
      <c r="W99" s="7" t="str">
        <f ca="1">HYPERLINK("#"&amp;CELL("direccion",Tabla_471041!A95),"92")</f>
        <v>92</v>
      </c>
      <c r="X99" s="7" t="str">
        <f ca="1">HYPERLINK("#"&amp;CELL("direccion",Tabla_471031!A95),"92")</f>
        <v>92</v>
      </c>
      <c r="Y99" s="7" t="str">
        <f ca="1">HYPERLINK("#"&amp;CELL("direccion",Tabla_471032!A95),"92")</f>
        <v>92</v>
      </c>
      <c r="Z99" s="7" t="str">
        <f ca="1">HYPERLINK("#"&amp;CELL("direccion",Tabla_471059!A95),"92")</f>
        <v>92</v>
      </c>
      <c r="AA99" s="7" t="str">
        <f ca="1">HYPERLINK("#"&amp;CELL("direccion",Tabla_471071!A95),"92")</f>
        <v>92</v>
      </c>
      <c r="AB99" s="7" t="str">
        <f ca="1">HYPERLINK("#"&amp;CELL("direccion",Tabla_471062!A95),"92")</f>
        <v>92</v>
      </c>
      <c r="AC99" s="7" t="str">
        <f ca="1">HYPERLINK("#"&amp;CELL("direccion",Tabla_471074!A95),"92")</f>
        <v>92</v>
      </c>
      <c r="AD99" s="3" t="s">
        <v>213</v>
      </c>
      <c r="AE99" s="4">
        <v>45838</v>
      </c>
    </row>
    <row r="100" spans="1:31" x14ac:dyDescent="0.25">
      <c r="A100" s="3">
        <v>2025</v>
      </c>
      <c r="B100" s="4">
        <v>45748</v>
      </c>
      <c r="C100" s="4">
        <v>45838</v>
      </c>
      <c r="D100" s="3" t="s">
        <v>84</v>
      </c>
      <c r="E100" s="3">
        <v>139</v>
      </c>
      <c r="F100" s="3" t="s">
        <v>263</v>
      </c>
      <c r="G100" s="3" t="s">
        <v>263</v>
      </c>
      <c r="H100" s="3" t="s">
        <v>225</v>
      </c>
      <c r="I100" s="3" t="s">
        <v>476</v>
      </c>
      <c r="J100" s="3" t="s">
        <v>477</v>
      </c>
      <c r="K100" s="3" t="s">
        <v>478</v>
      </c>
      <c r="L100" s="3" t="s">
        <v>91</v>
      </c>
      <c r="M100" s="3">
        <v>8893</v>
      </c>
      <c r="N100" s="3" t="s">
        <v>212</v>
      </c>
      <c r="O100" s="3">
        <v>7297.66</v>
      </c>
      <c r="P100" s="3" t="s">
        <v>212</v>
      </c>
      <c r="Q100" s="7" t="str">
        <f ca="1">HYPERLINK("#"&amp;CELL("direccion",Tabla_471065!A96),"93")</f>
        <v>93</v>
      </c>
      <c r="R100" s="7" t="str">
        <f ca="1">HYPERLINK("#"&amp;CELL("direccion",Tabla_471039!A96),"93")</f>
        <v>93</v>
      </c>
      <c r="S100" s="7" t="str">
        <f ca="1">HYPERLINK("#"&amp;CELL("direccion",Tabla_471067!A96),"93")</f>
        <v>93</v>
      </c>
      <c r="T100" s="7" t="str">
        <f ca="1">HYPERLINK("#"&amp;CELL("direccion",Tabla_471023!A96),"93")</f>
        <v>93</v>
      </c>
      <c r="U100" s="7" t="str">
        <f ca="1">HYPERLINK("#"&amp;CELL("direccion",Tabla_471047!A96),"93")</f>
        <v>93</v>
      </c>
      <c r="V100" s="7" t="str">
        <f ca="1">HYPERLINK("#"&amp;CELL("direccion",Tabla_471030!A96),"93")</f>
        <v>93</v>
      </c>
      <c r="W100" s="7" t="str">
        <f ca="1">HYPERLINK("#"&amp;CELL("direccion",Tabla_471041!A96),"93")</f>
        <v>93</v>
      </c>
      <c r="X100" s="7" t="str">
        <f ca="1">HYPERLINK("#"&amp;CELL("direccion",Tabla_471031!A96),"93")</f>
        <v>93</v>
      </c>
      <c r="Y100" s="7" t="str">
        <f ca="1">HYPERLINK("#"&amp;CELL("direccion",Tabla_471032!A96),"93")</f>
        <v>93</v>
      </c>
      <c r="Z100" s="7" t="str">
        <f ca="1">HYPERLINK("#"&amp;CELL("direccion",Tabla_471059!A96),"93")</f>
        <v>93</v>
      </c>
      <c r="AA100" s="7" t="str">
        <f ca="1">HYPERLINK("#"&amp;CELL("direccion",Tabla_471071!A96),"93")</f>
        <v>93</v>
      </c>
      <c r="AB100" s="7" t="str">
        <f ca="1">HYPERLINK("#"&amp;CELL("direccion",Tabla_471062!A96),"93")</f>
        <v>93</v>
      </c>
      <c r="AC100" s="7" t="str">
        <f ca="1">HYPERLINK("#"&amp;CELL("direccion",Tabla_471074!A96),"93")</f>
        <v>93</v>
      </c>
      <c r="AD100" s="3" t="s">
        <v>213</v>
      </c>
      <c r="AE100" s="4">
        <v>45838</v>
      </c>
    </row>
    <row r="101" spans="1:31" x14ac:dyDescent="0.25">
      <c r="A101" s="3">
        <v>2025</v>
      </c>
      <c r="B101" s="4">
        <v>45748</v>
      </c>
      <c r="C101" s="4">
        <v>45838</v>
      </c>
      <c r="D101" s="3" t="s">
        <v>84</v>
      </c>
      <c r="E101" s="3">
        <v>139</v>
      </c>
      <c r="F101" s="3" t="s">
        <v>264</v>
      </c>
      <c r="G101" s="3" t="s">
        <v>264</v>
      </c>
      <c r="H101" s="3" t="s">
        <v>225</v>
      </c>
      <c r="I101" s="3" t="s">
        <v>479</v>
      </c>
      <c r="J101" s="3" t="s">
        <v>431</v>
      </c>
      <c r="K101" s="3" t="s">
        <v>431</v>
      </c>
      <c r="L101" s="3" t="s">
        <v>92</v>
      </c>
      <c r="M101" s="3">
        <v>8893</v>
      </c>
      <c r="N101" s="3" t="s">
        <v>212</v>
      </c>
      <c r="O101" s="3">
        <v>7297.66</v>
      </c>
      <c r="P101" s="3" t="s">
        <v>212</v>
      </c>
      <c r="Q101" s="7" t="str">
        <f ca="1">HYPERLINK("#"&amp;CELL("direccion",Tabla_471065!A97),"94")</f>
        <v>94</v>
      </c>
      <c r="R101" s="7" t="str">
        <f ca="1">HYPERLINK("#"&amp;CELL("direccion",Tabla_471039!A97),"94")</f>
        <v>94</v>
      </c>
      <c r="S101" s="7" t="str">
        <f ca="1">HYPERLINK("#"&amp;CELL("direccion",Tabla_471067!A97),"94")</f>
        <v>94</v>
      </c>
      <c r="T101" s="7" t="str">
        <f ca="1">HYPERLINK("#"&amp;CELL("direccion",Tabla_471023!A97),"94")</f>
        <v>94</v>
      </c>
      <c r="U101" s="7" t="str">
        <f ca="1">HYPERLINK("#"&amp;CELL("direccion",Tabla_471047!A97),"94")</f>
        <v>94</v>
      </c>
      <c r="V101" s="7" t="str">
        <f ca="1">HYPERLINK("#"&amp;CELL("direccion",Tabla_471030!A97),"94")</f>
        <v>94</v>
      </c>
      <c r="W101" s="7" t="str">
        <f ca="1">HYPERLINK("#"&amp;CELL("direccion",Tabla_471041!A97),"94")</f>
        <v>94</v>
      </c>
      <c r="X101" s="7" t="str">
        <f ca="1">HYPERLINK("#"&amp;CELL("direccion",Tabla_471031!A97),"94")</f>
        <v>94</v>
      </c>
      <c r="Y101" s="7" t="str">
        <f ca="1">HYPERLINK("#"&amp;CELL("direccion",Tabla_471032!A97),"94")</f>
        <v>94</v>
      </c>
      <c r="Z101" s="7" t="str">
        <f ca="1">HYPERLINK("#"&amp;CELL("direccion",Tabla_471059!A97),"94")</f>
        <v>94</v>
      </c>
      <c r="AA101" s="7" t="str">
        <f ca="1">HYPERLINK("#"&amp;CELL("direccion",Tabla_471071!A97),"94")</f>
        <v>94</v>
      </c>
      <c r="AB101" s="7" t="str">
        <f ca="1">HYPERLINK("#"&amp;CELL("direccion",Tabla_471062!A97),"94")</f>
        <v>94</v>
      </c>
      <c r="AC101" s="7" t="str">
        <f ca="1">HYPERLINK("#"&amp;CELL("direccion",Tabla_471074!A97),"94")</f>
        <v>94</v>
      </c>
      <c r="AD101" s="3" t="s">
        <v>213</v>
      </c>
      <c r="AE101" s="4">
        <v>45838</v>
      </c>
    </row>
    <row r="102" spans="1:31" x14ac:dyDescent="0.25">
      <c r="A102" s="3">
        <v>2025</v>
      </c>
      <c r="B102" s="4">
        <v>45748</v>
      </c>
      <c r="C102" s="4">
        <v>45838</v>
      </c>
      <c r="D102" s="3" t="s">
        <v>84</v>
      </c>
      <c r="E102" s="3">
        <v>139</v>
      </c>
      <c r="F102" s="3" t="s">
        <v>265</v>
      </c>
      <c r="G102" s="3" t="s">
        <v>265</v>
      </c>
      <c r="H102" s="3" t="s">
        <v>225</v>
      </c>
      <c r="I102" s="3" t="s">
        <v>480</v>
      </c>
      <c r="J102" s="3" t="s">
        <v>481</v>
      </c>
      <c r="K102" s="3" t="s">
        <v>294</v>
      </c>
      <c r="L102" s="3" t="s">
        <v>92</v>
      </c>
      <c r="M102" s="3">
        <v>9927</v>
      </c>
      <c r="N102" s="3" t="s">
        <v>212</v>
      </c>
      <c r="O102" s="3">
        <v>8109.3</v>
      </c>
      <c r="P102" s="3" t="s">
        <v>212</v>
      </c>
      <c r="Q102" s="7" t="str">
        <f ca="1">HYPERLINK("#"&amp;CELL("direccion",Tabla_471065!A98),"95")</f>
        <v>95</v>
      </c>
      <c r="R102" s="7" t="str">
        <f ca="1">HYPERLINK("#"&amp;CELL("direccion",Tabla_471039!A98),"95")</f>
        <v>95</v>
      </c>
      <c r="S102" s="7" t="str">
        <f ca="1">HYPERLINK("#"&amp;CELL("direccion",Tabla_471067!A98),"95")</f>
        <v>95</v>
      </c>
      <c r="T102" s="7" t="str">
        <f ca="1">HYPERLINK("#"&amp;CELL("direccion",Tabla_471023!A98),"95")</f>
        <v>95</v>
      </c>
      <c r="U102" s="7" t="str">
        <f ca="1">HYPERLINK("#"&amp;CELL("direccion",Tabla_471047!A98),"95")</f>
        <v>95</v>
      </c>
      <c r="V102" s="7" t="str">
        <f ca="1">HYPERLINK("#"&amp;CELL("direccion",Tabla_471030!A98),"95")</f>
        <v>95</v>
      </c>
      <c r="W102" s="7" t="str">
        <f ca="1">HYPERLINK("#"&amp;CELL("direccion",Tabla_471041!A98),"95")</f>
        <v>95</v>
      </c>
      <c r="X102" s="7" t="str">
        <f ca="1">HYPERLINK("#"&amp;CELL("direccion",Tabla_471031!A98),"95")</f>
        <v>95</v>
      </c>
      <c r="Y102" s="7" t="str">
        <f ca="1">HYPERLINK("#"&amp;CELL("direccion",Tabla_471032!A98),"95")</f>
        <v>95</v>
      </c>
      <c r="Z102" s="7" t="str">
        <f ca="1">HYPERLINK("#"&amp;CELL("direccion",Tabla_471059!A98),"95")</f>
        <v>95</v>
      </c>
      <c r="AA102" s="7" t="str">
        <f ca="1">HYPERLINK("#"&amp;CELL("direccion",Tabla_471071!A98),"95")</f>
        <v>95</v>
      </c>
      <c r="AB102" s="7" t="str">
        <f ca="1">HYPERLINK("#"&amp;CELL("direccion",Tabla_471062!A98),"95")</f>
        <v>95</v>
      </c>
      <c r="AC102" s="7" t="str">
        <f ca="1">HYPERLINK("#"&amp;CELL("direccion",Tabla_471074!A98),"95")</f>
        <v>95</v>
      </c>
      <c r="AD102" s="3" t="s">
        <v>213</v>
      </c>
      <c r="AE102" s="4">
        <v>45838</v>
      </c>
    </row>
    <row r="103" spans="1:31" x14ac:dyDescent="0.25">
      <c r="A103" s="3">
        <v>2025</v>
      </c>
      <c r="B103" s="4">
        <v>45748</v>
      </c>
      <c r="C103" s="4">
        <v>45838</v>
      </c>
      <c r="D103" s="3" t="s">
        <v>84</v>
      </c>
      <c r="E103" s="3">
        <v>119</v>
      </c>
      <c r="F103" s="3" t="s">
        <v>266</v>
      </c>
      <c r="G103" s="3" t="s">
        <v>266</v>
      </c>
      <c r="H103" s="3" t="s">
        <v>225</v>
      </c>
      <c r="I103" s="3" t="s">
        <v>482</v>
      </c>
      <c r="J103" s="3" t="s">
        <v>394</v>
      </c>
      <c r="K103" s="3" t="s">
        <v>483</v>
      </c>
      <c r="L103" s="3" t="s">
        <v>91</v>
      </c>
      <c r="M103" s="3">
        <v>8437</v>
      </c>
      <c r="N103" s="3" t="s">
        <v>212</v>
      </c>
      <c r="O103" s="3">
        <v>6939.7300000000005</v>
      </c>
      <c r="P103" s="3" t="s">
        <v>212</v>
      </c>
      <c r="Q103" s="7" t="str">
        <f ca="1">HYPERLINK("#"&amp;CELL("direccion",Tabla_471065!A99),"96")</f>
        <v>96</v>
      </c>
      <c r="R103" s="7" t="str">
        <f ca="1">HYPERLINK("#"&amp;CELL("direccion",Tabla_471039!A99),"96")</f>
        <v>96</v>
      </c>
      <c r="S103" s="7" t="str">
        <f ca="1">HYPERLINK("#"&amp;CELL("direccion",Tabla_471067!A99),"96")</f>
        <v>96</v>
      </c>
      <c r="T103" s="7" t="str">
        <f ca="1">HYPERLINK("#"&amp;CELL("direccion",Tabla_471023!A99),"96")</f>
        <v>96</v>
      </c>
      <c r="U103" s="7" t="str">
        <f ca="1">HYPERLINK("#"&amp;CELL("direccion",Tabla_471047!A99),"96")</f>
        <v>96</v>
      </c>
      <c r="V103" s="7" t="str">
        <f ca="1">HYPERLINK("#"&amp;CELL("direccion",Tabla_471030!A99),"96")</f>
        <v>96</v>
      </c>
      <c r="W103" s="7" t="str">
        <f ca="1">HYPERLINK("#"&amp;CELL("direccion",Tabla_471041!A99),"96")</f>
        <v>96</v>
      </c>
      <c r="X103" s="7" t="str">
        <f ca="1">HYPERLINK("#"&amp;CELL("direccion",Tabla_471031!A99),"96")</f>
        <v>96</v>
      </c>
      <c r="Y103" s="7" t="str">
        <f ca="1">HYPERLINK("#"&amp;CELL("direccion",Tabla_471032!A99),"96")</f>
        <v>96</v>
      </c>
      <c r="Z103" s="7" t="str">
        <f ca="1">HYPERLINK("#"&amp;CELL("direccion",Tabla_471059!A99),"96")</f>
        <v>96</v>
      </c>
      <c r="AA103" s="7" t="str">
        <f ca="1">HYPERLINK("#"&amp;CELL("direccion",Tabla_471071!A99),"96")</f>
        <v>96</v>
      </c>
      <c r="AB103" s="7" t="str">
        <f ca="1">HYPERLINK("#"&amp;CELL("direccion",Tabla_471062!A99),"96")</f>
        <v>96</v>
      </c>
      <c r="AC103" s="7" t="str">
        <f ca="1">HYPERLINK("#"&amp;CELL("direccion",Tabla_471074!A99),"96")</f>
        <v>96</v>
      </c>
      <c r="AD103" s="3" t="s">
        <v>213</v>
      </c>
      <c r="AE103" s="4">
        <v>45838</v>
      </c>
    </row>
    <row r="104" spans="1:31" x14ac:dyDescent="0.25">
      <c r="A104" s="3">
        <v>2025</v>
      </c>
      <c r="B104" s="4">
        <v>45748</v>
      </c>
      <c r="C104" s="4">
        <v>45838</v>
      </c>
      <c r="D104" s="3" t="s">
        <v>84</v>
      </c>
      <c r="E104" s="3">
        <v>109</v>
      </c>
      <c r="F104" s="3" t="s">
        <v>267</v>
      </c>
      <c r="G104" s="3" t="s">
        <v>267</v>
      </c>
      <c r="H104" s="3" t="s">
        <v>225</v>
      </c>
      <c r="I104" s="3" t="s">
        <v>484</v>
      </c>
      <c r="J104" s="3" t="s">
        <v>485</v>
      </c>
      <c r="K104" s="3" t="s">
        <v>425</v>
      </c>
      <c r="L104" s="3" t="s">
        <v>91</v>
      </c>
      <c r="M104" s="3">
        <v>8059</v>
      </c>
      <c r="N104" s="3" t="s">
        <v>212</v>
      </c>
      <c r="O104" s="3">
        <v>6643.02</v>
      </c>
      <c r="P104" s="3" t="s">
        <v>212</v>
      </c>
      <c r="Q104" s="7" t="str">
        <f ca="1">HYPERLINK("#"&amp;CELL("direccion",Tabla_471065!A100),"97")</f>
        <v>97</v>
      </c>
      <c r="R104" s="7" t="str">
        <f ca="1">HYPERLINK("#"&amp;CELL("direccion",Tabla_471039!A100),"97")</f>
        <v>97</v>
      </c>
      <c r="S104" s="7" t="str">
        <f ca="1">HYPERLINK("#"&amp;CELL("direccion",Tabla_471067!A100),"97")</f>
        <v>97</v>
      </c>
      <c r="T104" s="7" t="str">
        <f ca="1">HYPERLINK("#"&amp;CELL("direccion",Tabla_471023!A100),"97")</f>
        <v>97</v>
      </c>
      <c r="U104" s="7" t="str">
        <f ca="1">HYPERLINK("#"&amp;CELL("direccion",Tabla_471047!A100),"97")</f>
        <v>97</v>
      </c>
      <c r="V104" s="7" t="str">
        <f ca="1">HYPERLINK("#"&amp;CELL("direccion",Tabla_471030!A100),"97")</f>
        <v>97</v>
      </c>
      <c r="W104" s="7" t="str">
        <f ca="1">HYPERLINK("#"&amp;CELL("direccion",Tabla_471041!A100),"97")</f>
        <v>97</v>
      </c>
      <c r="X104" s="7" t="str">
        <f ca="1">HYPERLINK("#"&amp;CELL("direccion",Tabla_471031!A100),"97")</f>
        <v>97</v>
      </c>
      <c r="Y104" s="7" t="str">
        <f ca="1">HYPERLINK("#"&amp;CELL("direccion",Tabla_471032!A100),"97")</f>
        <v>97</v>
      </c>
      <c r="Z104" s="7" t="str">
        <f ca="1">HYPERLINK("#"&amp;CELL("direccion",Tabla_471059!A100),"97")</f>
        <v>97</v>
      </c>
      <c r="AA104" s="7" t="str">
        <f ca="1">HYPERLINK("#"&amp;CELL("direccion",Tabla_471071!A100),"97")</f>
        <v>97</v>
      </c>
      <c r="AB104" s="7" t="str">
        <f ca="1">HYPERLINK("#"&amp;CELL("direccion",Tabla_471062!A100),"97")</f>
        <v>97</v>
      </c>
      <c r="AC104" s="7" t="str">
        <f ca="1">HYPERLINK("#"&amp;CELL("direccion",Tabla_471074!A100),"97")</f>
        <v>97</v>
      </c>
      <c r="AD104" s="3" t="s">
        <v>213</v>
      </c>
      <c r="AE104" s="4">
        <v>45838</v>
      </c>
    </row>
    <row r="105" spans="1:31" x14ac:dyDescent="0.25">
      <c r="A105" s="3">
        <v>2025</v>
      </c>
      <c r="B105" s="4">
        <v>45748</v>
      </c>
      <c r="C105" s="4">
        <v>45838</v>
      </c>
      <c r="D105" s="3" t="s">
        <v>84</v>
      </c>
      <c r="E105" s="3">
        <v>89</v>
      </c>
      <c r="F105" s="3" t="s">
        <v>268</v>
      </c>
      <c r="G105" s="3" t="s">
        <v>268</v>
      </c>
      <c r="H105" s="3" t="s">
        <v>225</v>
      </c>
      <c r="I105" s="3" t="s">
        <v>486</v>
      </c>
      <c r="J105" s="3" t="s">
        <v>487</v>
      </c>
      <c r="K105" s="3" t="s">
        <v>488</v>
      </c>
      <c r="L105" s="3" t="s">
        <v>91</v>
      </c>
      <c r="M105" s="3">
        <v>7364</v>
      </c>
      <c r="N105" s="3" t="s">
        <v>212</v>
      </c>
      <c r="O105" s="3">
        <v>6315.08</v>
      </c>
      <c r="P105" s="3" t="s">
        <v>212</v>
      </c>
      <c r="Q105" s="7" t="str">
        <f ca="1">HYPERLINK("#"&amp;CELL("direccion",Tabla_471065!A101),"98")</f>
        <v>98</v>
      </c>
      <c r="R105" s="7" t="str">
        <f ca="1">HYPERLINK("#"&amp;CELL("direccion",Tabla_471039!A101),"98")</f>
        <v>98</v>
      </c>
      <c r="S105" s="7" t="str">
        <f ca="1">HYPERLINK("#"&amp;CELL("direccion",Tabla_471067!A101),"98")</f>
        <v>98</v>
      </c>
      <c r="T105" s="7" t="str">
        <f ca="1">HYPERLINK("#"&amp;CELL("direccion",Tabla_471023!A101),"98")</f>
        <v>98</v>
      </c>
      <c r="U105" s="7" t="str">
        <f ca="1">HYPERLINK("#"&amp;CELL("direccion",Tabla_471047!A101),"98")</f>
        <v>98</v>
      </c>
      <c r="V105" s="7" t="str">
        <f ca="1">HYPERLINK("#"&amp;CELL("direccion",Tabla_471030!A101),"98")</f>
        <v>98</v>
      </c>
      <c r="W105" s="7" t="str">
        <f ca="1">HYPERLINK("#"&amp;CELL("direccion",Tabla_471041!A101),"98")</f>
        <v>98</v>
      </c>
      <c r="X105" s="7" t="str">
        <f ca="1">HYPERLINK("#"&amp;CELL("direccion",Tabla_471031!A101),"98")</f>
        <v>98</v>
      </c>
      <c r="Y105" s="7" t="str">
        <f ca="1">HYPERLINK("#"&amp;CELL("direccion",Tabla_471032!A101),"98")</f>
        <v>98</v>
      </c>
      <c r="Z105" s="7" t="str">
        <f ca="1">HYPERLINK("#"&amp;CELL("direccion",Tabla_471059!A101),"98")</f>
        <v>98</v>
      </c>
      <c r="AA105" s="7" t="str">
        <f ca="1">HYPERLINK("#"&amp;CELL("direccion",Tabla_471071!A101),"98")</f>
        <v>98</v>
      </c>
      <c r="AB105" s="7" t="str">
        <f ca="1">HYPERLINK("#"&amp;CELL("direccion",Tabla_471062!A101),"98")</f>
        <v>98</v>
      </c>
      <c r="AC105" s="7" t="str">
        <f ca="1">HYPERLINK("#"&amp;CELL("direccion",Tabla_471074!A101),"98")</f>
        <v>98</v>
      </c>
      <c r="AD105" s="3" t="s">
        <v>213</v>
      </c>
      <c r="AE105" s="4">
        <v>45838</v>
      </c>
    </row>
    <row r="106" spans="1:31" x14ac:dyDescent="0.25">
      <c r="A106" s="3">
        <v>2025</v>
      </c>
      <c r="B106" s="4">
        <v>45748</v>
      </c>
      <c r="C106" s="4">
        <v>45838</v>
      </c>
      <c r="D106" s="3" t="s">
        <v>84</v>
      </c>
      <c r="E106" s="3">
        <v>89</v>
      </c>
      <c r="F106" s="3" t="s">
        <v>250</v>
      </c>
      <c r="G106" s="3" t="s">
        <v>250</v>
      </c>
      <c r="H106" s="3" t="s">
        <v>225</v>
      </c>
      <c r="I106" s="3" t="s">
        <v>341</v>
      </c>
      <c r="J106" s="3" t="s">
        <v>489</v>
      </c>
      <c r="K106" s="3" t="s">
        <v>490</v>
      </c>
      <c r="L106" s="3" t="s">
        <v>91</v>
      </c>
      <c r="M106" s="3">
        <v>7364</v>
      </c>
      <c r="N106" s="3" t="s">
        <v>212</v>
      </c>
      <c r="O106" s="3">
        <v>6315.08</v>
      </c>
      <c r="P106" s="3" t="s">
        <v>212</v>
      </c>
      <c r="Q106" s="7" t="str">
        <f ca="1">HYPERLINK("#"&amp;CELL("direccion",Tabla_471065!A102),"99")</f>
        <v>99</v>
      </c>
      <c r="R106" s="7" t="str">
        <f ca="1">HYPERLINK("#"&amp;CELL("direccion",Tabla_471039!A102),"99")</f>
        <v>99</v>
      </c>
      <c r="S106" s="7" t="str">
        <f ca="1">HYPERLINK("#"&amp;CELL("direccion",Tabla_471067!A102),"99")</f>
        <v>99</v>
      </c>
      <c r="T106" s="7" t="str">
        <f ca="1">HYPERLINK("#"&amp;CELL("direccion",Tabla_471023!A102),"99")</f>
        <v>99</v>
      </c>
      <c r="U106" s="7" t="str">
        <f ca="1">HYPERLINK("#"&amp;CELL("direccion",Tabla_471047!A102),"99")</f>
        <v>99</v>
      </c>
      <c r="V106" s="7" t="str">
        <f ca="1">HYPERLINK("#"&amp;CELL("direccion",Tabla_471030!A102),"99")</f>
        <v>99</v>
      </c>
      <c r="W106" s="7" t="str">
        <f ca="1">HYPERLINK("#"&amp;CELL("direccion",Tabla_471041!A102),"99")</f>
        <v>99</v>
      </c>
      <c r="X106" s="7" t="str">
        <f ca="1">HYPERLINK("#"&amp;CELL("direccion",Tabla_471031!A102),"99")</f>
        <v>99</v>
      </c>
      <c r="Y106" s="7" t="str">
        <f ca="1">HYPERLINK("#"&amp;CELL("direccion",Tabla_471032!A102),"99")</f>
        <v>99</v>
      </c>
      <c r="Z106" s="7" t="str">
        <f ca="1">HYPERLINK("#"&amp;CELL("direccion",Tabla_471059!A102),"99")</f>
        <v>99</v>
      </c>
      <c r="AA106" s="7" t="str">
        <f ca="1">HYPERLINK("#"&amp;CELL("direccion",Tabla_471071!A102),"99")</f>
        <v>99</v>
      </c>
      <c r="AB106" s="7" t="str">
        <f ca="1">HYPERLINK("#"&amp;CELL("direccion",Tabla_471062!A102),"99")</f>
        <v>99</v>
      </c>
      <c r="AC106" s="7" t="str">
        <f ca="1">HYPERLINK("#"&amp;CELL("direccion",Tabla_471074!A102),"99")</f>
        <v>99</v>
      </c>
      <c r="AD106" s="3" t="s">
        <v>213</v>
      </c>
      <c r="AE106" s="4">
        <v>45838</v>
      </c>
    </row>
    <row r="107" spans="1:31" x14ac:dyDescent="0.25">
      <c r="A107" s="3">
        <v>2025</v>
      </c>
      <c r="B107" s="4">
        <v>45748</v>
      </c>
      <c r="C107" s="4">
        <v>45838</v>
      </c>
      <c r="D107" s="3" t="s">
        <v>84</v>
      </c>
      <c r="E107" s="3">
        <v>89</v>
      </c>
      <c r="F107" s="3" t="s">
        <v>250</v>
      </c>
      <c r="G107" s="3" t="s">
        <v>250</v>
      </c>
      <c r="H107" s="3" t="s">
        <v>225</v>
      </c>
      <c r="I107" s="3" t="s">
        <v>374</v>
      </c>
      <c r="J107" s="3" t="s">
        <v>491</v>
      </c>
      <c r="K107" s="3" t="s">
        <v>439</v>
      </c>
      <c r="L107" s="3" t="s">
        <v>91</v>
      </c>
      <c r="M107" s="3">
        <v>8399</v>
      </c>
      <c r="N107" s="3" t="s">
        <v>212</v>
      </c>
      <c r="O107" s="3">
        <v>6909.9000000000005</v>
      </c>
      <c r="P107" s="3" t="s">
        <v>212</v>
      </c>
      <c r="Q107" s="7" t="str">
        <f ca="1">HYPERLINK("#"&amp;CELL("direccion",Tabla_471065!A103),"100")</f>
        <v>100</v>
      </c>
      <c r="R107" s="7" t="str">
        <f ca="1">HYPERLINK("#"&amp;CELL("direccion",Tabla_471039!A103),"100")</f>
        <v>100</v>
      </c>
      <c r="S107" s="7" t="str">
        <f ca="1">HYPERLINK("#"&amp;CELL("direccion",Tabla_471067!A103),"100")</f>
        <v>100</v>
      </c>
      <c r="T107" s="7" t="str">
        <f ca="1">HYPERLINK("#"&amp;CELL("direccion",Tabla_471023!A103),"100")</f>
        <v>100</v>
      </c>
      <c r="U107" s="7" t="str">
        <f ca="1">HYPERLINK("#"&amp;CELL("direccion",Tabla_471047!A103),"100")</f>
        <v>100</v>
      </c>
      <c r="V107" s="7" t="str">
        <f ca="1">HYPERLINK("#"&amp;CELL("direccion",Tabla_471030!A103),"100")</f>
        <v>100</v>
      </c>
      <c r="W107" s="7" t="str">
        <f ca="1">HYPERLINK("#"&amp;CELL("direccion",Tabla_471041!A103),"100")</f>
        <v>100</v>
      </c>
      <c r="X107" s="7" t="str">
        <f ca="1">HYPERLINK("#"&amp;CELL("direccion",Tabla_471031!A103),"100")</f>
        <v>100</v>
      </c>
      <c r="Y107" s="7" t="str">
        <f ca="1">HYPERLINK("#"&amp;CELL("direccion",Tabla_471032!A103),"100")</f>
        <v>100</v>
      </c>
      <c r="Z107" s="7" t="str">
        <f ca="1">HYPERLINK("#"&amp;CELL("direccion",Tabla_471059!A103),"100")</f>
        <v>100</v>
      </c>
      <c r="AA107" s="7" t="str">
        <f ca="1">HYPERLINK("#"&amp;CELL("direccion",Tabla_471071!A103),"100")</f>
        <v>100</v>
      </c>
      <c r="AB107" s="7" t="str">
        <f ca="1">HYPERLINK("#"&amp;CELL("direccion",Tabla_471062!A103),"100")</f>
        <v>100</v>
      </c>
      <c r="AC107" s="7" t="str">
        <f ca="1">HYPERLINK("#"&amp;CELL("direccion",Tabla_471074!A103),"100")</f>
        <v>100</v>
      </c>
      <c r="AD107" s="3" t="s">
        <v>213</v>
      </c>
      <c r="AE107" s="4">
        <v>45838</v>
      </c>
    </row>
    <row r="108" spans="1:31" x14ac:dyDescent="0.25">
      <c r="A108" s="3">
        <v>2025</v>
      </c>
      <c r="B108" s="4">
        <v>45748</v>
      </c>
      <c r="C108" s="4">
        <v>45838</v>
      </c>
      <c r="D108" s="3" t="s">
        <v>84</v>
      </c>
      <c r="E108" s="3">
        <v>89</v>
      </c>
      <c r="F108" s="3" t="s">
        <v>250</v>
      </c>
      <c r="G108" s="3" t="s">
        <v>250</v>
      </c>
      <c r="H108" s="3" t="s">
        <v>225</v>
      </c>
      <c r="I108" s="3" t="s">
        <v>492</v>
      </c>
      <c r="J108" s="3" t="s">
        <v>493</v>
      </c>
      <c r="K108" s="3" t="s">
        <v>494</v>
      </c>
      <c r="L108" s="3" t="s">
        <v>92</v>
      </c>
      <c r="M108" s="3">
        <v>7364</v>
      </c>
      <c r="N108" s="3" t="s">
        <v>212</v>
      </c>
      <c r="O108" s="3">
        <v>6315.08</v>
      </c>
      <c r="P108" s="3" t="s">
        <v>212</v>
      </c>
      <c r="Q108" s="7" t="str">
        <f ca="1">HYPERLINK("#"&amp;CELL("direccion",Tabla_471065!A104),"101")</f>
        <v>101</v>
      </c>
      <c r="R108" s="7" t="str">
        <f ca="1">HYPERLINK("#"&amp;CELL("direccion",Tabla_471039!A104),"101")</f>
        <v>101</v>
      </c>
      <c r="S108" s="7" t="str">
        <f ca="1">HYPERLINK("#"&amp;CELL("direccion",Tabla_471067!A104),"101")</f>
        <v>101</v>
      </c>
      <c r="T108" s="7" t="str">
        <f ca="1">HYPERLINK("#"&amp;CELL("direccion",Tabla_471023!A104),"101")</f>
        <v>101</v>
      </c>
      <c r="U108" s="7" t="str">
        <f ca="1">HYPERLINK("#"&amp;CELL("direccion",Tabla_471047!A104),"101")</f>
        <v>101</v>
      </c>
      <c r="V108" s="7" t="str">
        <f ca="1">HYPERLINK("#"&amp;CELL("direccion",Tabla_471030!A104),"101")</f>
        <v>101</v>
      </c>
      <c r="W108" s="7" t="str">
        <f ca="1">HYPERLINK("#"&amp;CELL("direccion",Tabla_471041!A104),"101")</f>
        <v>101</v>
      </c>
      <c r="X108" s="7" t="str">
        <f ca="1">HYPERLINK("#"&amp;CELL("direccion",Tabla_471031!A104),"101")</f>
        <v>101</v>
      </c>
      <c r="Y108" s="7" t="str">
        <f ca="1">HYPERLINK("#"&amp;CELL("direccion",Tabla_471032!A104),"101")</f>
        <v>101</v>
      </c>
      <c r="Z108" s="7" t="str">
        <f ca="1">HYPERLINK("#"&amp;CELL("direccion",Tabla_471059!A104),"101")</f>
        <v>101</v>
      </c>
      <c r="AA108" s="7" t="str">
        <f ca="1">HYPERLINK("#"&amp;CELL("direccion",Tabla_471071!A104),"101")</f>
        <v>101</v>
      </c>
      <c r="AB108" s="7" t="str">
        <f ca="1">HYPERLINK("#"&amp;CELL("direccion",Tabla_471062!A104),"101")</f>
        <v>101</v>
      </c>
      <c r="AC108" s="7" t="str">
        <f ca="1">HYPERLINK("#"&amp;CELL("direccion",Tabla_471074!A104),"101")</f>
        <v>101</v>
      </c>
      <c r="AD108" s="3" t="s">
        <v>213</v>
      </c>
      <c r="AE108" s="4">
        <v>45838</v>
      </c>
    </row>
    <row r="109" spans="1:31" x14ac:dyDescent="0.25">
      <c r="A109" s="3">
        <v>2025</v>
      </c>
      <c r="B109" s="4">
        <v>45748</v>
      </c>
      <c r="C109" s="4">
        <v>45838</v>
      </c>
      <c r="D109" s="3" t="s">
        <v>84</v>
      </c>
      <c r="E109" s="3">
        <v>1142</v>
      </c>
      <c r="F109" s="3" t="s">
        <v>269</v>
      </c>
      <c r="G109" s="3" t="s">
        <v>269</v>
      </c>
      <c r="H109" s="3" t="s">
        <v>225</v>
      </c>
      <c r="I109" s="6" t="s">
        <v>495</v>
      </c>
      <c r="J109" s="6" t="s">
        <v>431</v>
      </c>
      <c r="K109" s="6" t="s">
        <v>548</v>
      </c>
      <c r="L109" s="3" t="s">
        <v>92</v>
      </c>
      <c r="M109" s="3">
        <v>21300</v>
      </c>
      <c r="N109" s="3" t="s">
        <v>212</v>
      </c>
      <c r="O109" s="3">
        <v>18418.32</v>
      </c>
      <c r="P109" s="3" t="s">
        <v>212</v>
      </c>
      <c r="Q109" s="7" t="str">
        <f ca="1">HYPERLINK("#"&amp;CELL("direccion",Tabla_471065!A105),"102")</f>
        <v>102</v>
      </c>
      <c r="R109" s="7" t="str">
        <f ca="1">HYPERLINK("#"&amp;CELL("direccion",Tabla_471039!A105),"102")</f>
        <v>102</v>
      </c>
      <c r="S109" s="7" t="str">
        <f ca="1">HYPERLINK("#"&amp;CELL("direccion",Tabla_471067!A105),"102")</f>
        <v>102</v>
      </c>
      <c r="T109" s="7" t="str">
        <f ca="1">HYPERLINK("#"&amp;CELL("direccion",Tabla_471023!A105),"102")</f>
        <v>102</v>
      </c>
      <c r="U109" s="7" t="str">
        <f ca="1">HYPERLINK("#"&amp;CELL("direccion",Tabla_471047!A105),"102")</f>
        <v>102</v>
      </c>
      <c r="V109" s="7" t="str">
        <f ca="1">HYPERLINK("#"&amp;CELL("direccion",Tabla_471030!A105),"102")</f>
        <v>102</v>
      </c>
      <c r="W109" s="7" t="str">
        <f ca="1">HYPERLINK("#"&amp;CELL("direccion",Tabla_471041!A105),"102")</f>
        <v>102</v>
      </c>
      <c r="X109" s="7" t="str">
        <f ca="1">HYPERLINK("#"&amp;CELL("direccion",Tabla_471031!A105),"102")</f>
        <v>102</v>
      </c>
      <c r="Y109" s="7" t="str">
        <f ca="1">HYPERLINK("#"&amp;CELL("direccion",Tabla_471032!A105),"102")</f>
        <v>102</v>
      </c>
      <c r="Z109" s="7" t="str">
        <f ca="1">HYPERLINK("#"&amp;CELL("direccion",Tabla_471059!A105),"102")</f>
        <v>102</v>
      </c>
      <c r="AA109" s="7" t="str">
        <f ca="1">HYPERLINK("#"&amp;CELL("direccion",Tabla_471071!A105),"102")</f>
        <v>102</v>
      </c>
      <c r="AB109" s="7" t="str">
        <f ca="1">HYPERLINK("#"&amp;CELL("direccion",Tabla_471062!A105),"102")</f>
        <v>102</v>
      </c>
      <c r="AC109" s="7" t="str">
        <f ca="1">HYPERLINK("#"&amp;CELL("direccion",Tabla_471074!A105),"102")</f>
        <v>102</v>
      </c>
      <c r="AD109" s="3" t="s">
        <v>213</v>
      </c>
      <c r="AE109" s="4">
        <v>45838</v>
      </c>
    </row>
    <row r="110" spans="1:31" x14ac:dyDescent="0.25">
      <c r="A110" s="3">
        <v>2025</v>
      </c>
      <c r="B110" s="4">
        <v>45748</v>
      </c>
      <c r="C110" s="4">
        <v>45838</v>
      </c>
      <c r="D110" s="3" t="s">
        <v>84</v>
      </c>
      <c r="E110" s="3">
        <v>1124</v>
      </c>
      <c r="F110" s="3" t="s">
        <v>269</v>
      </c>
      <c r="G110" s="3" t="s">
        <v>269</v>
      </c>
      <c r="H110" s="3" t="s">
        <v>225</v>
      </c>
      <c r="I110" s="6" t="s">
        <v>496</v>
      </c>
      <c r="J110" s="6" t="s">
        <v>415</v>
      </c>
      <c r="K110" s="6" t="s">
        <v>300</v>
      </c>
      <c r="L110" s="3" t="s">
        <v>91</v>
      </c>
      <c r="M110" s="3">
        <v>11129</v>
      </c>
      <c r="N110" s="3" t="s">
        <v>212</v>
      </c>
      <c r="O110" s="3">
        <v>10235.200000000001</v>
      </c>
      <c r="P110" s="3" t="s">
        <v>212</v>
      </c>
      <c r="Q110" s="7" t="str">
        <f ca="1">HYPERLINK("#"&amp;CELL("direccion",Tabla_471065!A106),"103")</f>
        <v>103</v>
      </c>
      <c r="R110" s="7" t="str">
        <f ca="1">HYPERLINK("#"&amp;CELL("direccion",Tabla_471039!A106),"103")</f>
        <v>103</v>
      </c>
      <c r="S110" s="7" t="str">
        <f ca="1">HYPERLINK("#"&amp;CELL("direccion",Tabla_471067!A106),"103")</f>
        <v>103</v>
      </c>
      <c r="T110" s="7" t="str">
        <f ca="1">HYPERLINK("#"&amp;CELL("direccion",Tabla_471023!A106),"103")</f>
        <v>103</v>
      </c>
      <c r="U110" s="7" t="str">
        <f ca="1">HYPERLINK("#"&amp;CELL("direccion",Tabla_471047!A106),"103")</f>
        <v>103</v>
      </c>
      <c r="V110" s="7" t="str">
        <f ca="1">HYPERLINK("#"&amp;CELL("direccion",Tabla_471030!A106),"103")</f>
        <v>103</v>
      </c>
      <c r="W110" s="7" t="str">
        <f ca="1">HYPERLINK("#"&amp;CELL("direccion",Tabla_471041!A106),"103")</f>
        <v>103</v>
      </c>
      <c r="X110" s="7" t="str">
        <f ca="1">HYPERLINK("#"&amp;CELL("direccion",Tabla_471031!A106),"103")</f>
        <v>103</v>
      </c>
      <c r="Y110" s="7" t="str">
        <f ca="1">HYPERLINK("#"&amp;CELL("direccion",Tabla_471032!A106),"103")</f>
        <v>103</v>
      </c>
      <c r="Z110" s="7" t="str">
        <f ca="1">HYPERLINK("#"&amp;CELL("direccion",Tabla_471059!A106),"103")</f>
        <v>103</v>
      </c>
      <c r="AA110" s="7" t="str">
        <f ca="1">HYPERLINK("#"&amp;CELL("direccion",Tabla_471071!A106),"103")</f>
        <v>103</v>
      </c>
      <c r="AB110" s="7" t="str">
        <f ca="1">HYPERLINK("#"&amp;CELL("direccion",Tabla_471062!A106),"103")</f>
        <v>103</v>
      </c>
      <c r="AC110" s="7" t="str">
        <f ca="1">HYPERLINK("#"&amp;CELL("direccion",Tabla_471074!A106),"103")</f>
        <v>103</v>
      </c>
      <c r="AD110" s="3" t="s">
        <v>213</v>
      </c>
      <c r="AE110" s="4">
        <v>45838</v>
      </c>
    </row>
    <row r="111" spans="1:31" x14ac:dyDescent="0.25">
      <c r="A111" s="3">
        <v>2025</v>
      </c>
      <c r="B111" s="4">
        <v>45748</v>
      </c>
      <c r="C111" s="4">
        <v>45838</v>
      </c>
      <c r="D111" s="3" t="s">
        <v>84</v>
      </c>
      <c r="E111" s="3">
        <v>1142</v>
      </c>
      <c r="F111" s="3" t="s">
        <v>269</v>
      </c>
      <c r="G111" s="3" t="s">
        <v>269</v>
      </c>
      <c r="H111" s="3" t="s">
        <v>225</v>
      </c>
      <c r="I111" s="6" t="s">
        <v>497</v>
      </c>
      <c r="J111" s="6" t="s">
        <v>366</v>
      </c>
      <c r="K111" s="6" t="s">
        <v>549</v>
      </c>
      <c r="L111" s="3" t="s">
        <v>92</v>
      </c>
      <c r="M111" s="3">
        <v>21300</v>
      </c>
      <c r="N111" s="3" t="s">
        <v>212</v>
      </c>
      <c r="O111" s="3">
        <v>18418.32</v>
      </c>
      <c r="P111" s="3" t="s">
        <v>212</v>
      </c>
      <c r="Q111" s="7" t="str">
        <f ca="1">HYPERLINK("#"&amp;CELL("direccion",Tabla_471065!A107),"104")</f>
        <v>104</v>
      </c>
      <c r="R111" s="7" t="str">
        <f ca="1">HYPERLINK("#"&amp;CELL("direccion",Tabla_471039!A107),"104")</f>
        <v>104</v>
      </c>
      <c r="S111" s="7" t="str">
        <f ca="1">HYPERLINK("#"&amp;CELL("direccion",Tabla_471067!A107),"104")</f>
        <v>104</v>
      </c>
      <c r="T111" s="7" t="str">
        <f ca="1">HYPERLINK("#"&amp;CELL("direccion",Tabla_471023!A107),"104")</f>
        <v>104</v>
      </c>
      <c r="U111" s="7" t="str">
        <f ca="1">HYPERLINK("#"&amp;CELL("direccion",Tabla_471047!A107),"104")</f>
        <v>104</v>
      </c>
      <c r="V111" s="7" t="str">
        <f ca="1">HYPERLINK("#"&amp;CELL("direccion",Tabla_471030!A107),"104")</f>
        <v>104</v>
      </c>
      <c r="W111" s="7" t="str">
        <f ca="1">HYPERLINK("#"&amp;CELL("direccion",Tabla_471041!A107),"104")</f>
        <v>104</v>
      </c>
      <c r="X111" s="7" t="str">
        <f ca="1">HYPERLINK("#"&amp;CELL("direccion",Tabla_471031!A107),"104")</f>
        <v>104</v>
      </c>
      <c r="Y111" s="7" t="str">
        <f ca="1">HYPERLINK("#"&amp;CELL("direccion",Tabla_471032!A107),"104")</f>
        <v>104</v>
      </c>
      <c r="Z111" s="7" t="str">
        <f ca="1">HYPERLINK("#"&amp;CELL("direccion",Tabla_471059!A107),"104")</f>
        <v>104</v>
      </c>
      <c r="AA111" s="7" t="str">
        <f ca="1">HYPERLINK("#"&amp;CELL("direccion",Tabla_471071!A107),"104")</f>
        <v>104</v>
      </c>
      <c r="AB111" s="7" t="str">
        <f ca="1">HYPERLINK("#"&amp;CELL("direccion",Tabla_471062!A107),"104")</f>
        <v>104</v>
      </c>
      <c r="AC111" s="7" t="str">
        <f ca="1">HYPERLINK("#"&amp;CELL("direccion",Tabla_471074!A107),"104")</f>
        <v>104</v>
      </c>
      <c r="AD111" s="3" t="s">
        <v>213</v>
      </c>
      <c r="AE111" s="4">
        <v>45838</v>
      </c>
    </row>
    <row r="112" spans="1:31" x14ac:dyDescent="0.25">
      <c r="A112" s="3">
        <v>2025</v>
      </c>
      <c r="B112" s="4">
        <v>45748</v>
      </c>
      <c r="C112" s="4">
        <v>45838</v>
      </c>
      <c r="D112" s="3" t="s">
        <v>84</v>
      </c>
      <c r="E112" s="3">
        <v>1142</v>
      </c>
      <c r="F112" s="3" t="s">
        <v>269</v>
      </c>
      <c r="G112" s="3" t="s">
        <v>269</v>
      </c>
      <c r="H112" s="3" t="s">
        <v>225</v>
      </c>
      <c r="I112" s="6" t="s">
        <v>498</v>
      </c>
      <c r="J112" s="6" t="s">
        <v>370</v>
      </c>
      <c r="K112" s="6" t="s">
        <v>362</v>
      </c>
      <c r="L112" s="3" t="s">
        <v>92</v>
      </c>
      <c r="M112" s="3">
        <v>21300</v>
      </c>
      <c r="N112" s="3" t="s">
        <v>212</v>
      </c>
      <c r="O112" s="3">
        <v>18418.32</v>
      </c>
      <c r="P112" s="3" t="s">
        <v>212</v>
      </c>
      <c r="Q112" s="7" t="str">
        <f ca="1">HYPERLINK("#"&amp;CELL("direccion",Tabla_471065!A108),"105")</f>
        <v>105</v>
      </c>
      <c r="R112" s="7" t="str">
        <f ca="1">HYPERLINK("#"&amp;CELL("direccion",Tabla_471039!A108),"105")</f>
        <v>105</v>
      </c>
      <c r="S112" s="7" t="str">
        <f ca="1">HYPERLINK("#"&amp;CELL("direccion",Tabla_471067!A108),"105")</f>
        <v>105</v>
      </c>
      <c r="T112" s="7" t="str">
        <f ca="1">HYPERLINK("#"&amp;CELL("direccion",Tabla_471023!A108),"105")</f>
        <v>105</v>
      </c>
      <c r="U112" s="7" t="str">
        <f ca="1">HYPERLINK("#"&amp;CELL("direccion",Tabla_471047!A108),"105")</f>
        <v>105</v>
      </c>
      <c r="V112" s="7" t="str">
        <f ca="1">HYPERLINK("#"&amp;CELL("direccion",Tabla_471030!A108),"105")</f>
        <v>105</v>
      </c>
      <c r="W112" s="7" t="str">
        <f ca="1">HYPERLINK("#"&amp;CELL("direccion",Tabla_471041!A108),"105")</f>
        <v>105</v>
      </c>
      <c r="X112" s="7" t="str">
        <f ca="1">HYPERLINK("#"&amp;CELL("direccion",Tabla_471031!A108),"105")</f>
        <v>105</v>
      </c>
      <c r="Y112" s="7" t="str">
        <f ca="1">HYPERLINK("#"&amp;CELL("direccion",Tabla_471032!A108),"105")</f>
        <v>105</v>
      </c>
      <c r="Z112" s="7" t="str">
        <f ca="1">HYPERLINK("#"&amp;CELL("direccion",Tabla_471059!A108),"105")</f>
        <v>105</v>
      </c>
      <c r="AA112" s="7" t="str">
        <f ca="1">HYPERLINK("#"&amp;CELL("direccion",Tabla_471071!A108),"105")</f>
        <v>105</v>
      </c>
      <c r="AB112" s="7" t="str">
        <f ca="1">HYPERLINK("#"&amp;CELL("direccion",Tabla_471062!A108),"105")</f>
        <v>105</v>
      </c>
      <c r="AC112" s="7" t="str">
        <f ca="1">HYPERLINK("#"&amp;CELL("direccion",Tabla_471074!A108),"105")</f>
        <v>105</v>
      </c>
      <c r="AD112" s="3" t="s">
        <v>213</v>
      </c>
      <c r="AE112" s="4">
        <v>45838</v>
      </c>
    </row>
    <row r="113" spans="1:31" x14ac:dyDescent="0.25">
      <c r="A113" s="3">
        <v>2025</v>
      </c>
      <c r="B113" s="4">
        <v>45748</v>
      </c>
      <c r="C113" s="4">
        <v>45838</v>
      </c>
      <c r="D113" s="3" t="s">
        <v>84</v>
      </c>
      <c r="E113" s="3">
        <v>1142</v>
      </c>
      <c r="F113" s="3" t="s">
        <v>269</v>
      </c>
      <c r="G113" s="3" t="s">
        <v>269</v>
      </c>
      <c r="H113" s="3" t="s">
        <v>225</v>
      </c>
      <c r="I113" s="6" t="s">
        <v>499</v>
      </c>
      <c r="J113" s="6" t="s">
        <v>425</v>
      </c>
      <c r="K113" s="6" t="s">
        <v>283</v>
      </c>
      <c r="L113" s="3" t="s">
        <v>91</v>
      </c>
      <c r="M113" s="3">
        <v>21300</v>
      </c>
      <c r="N113" s="3" t="s">
        <v>212</v>
      </c>
      <c r="O113" s="3">
        <v>18418.32</v>
      </c>
      <c r="P113" s="3" t="s">
        <v>212</v>
      </c>
      <c r="Q113" s="7" t="str">
        <f ca="1">HYPERLINK("#"&amp;CELL("direccion",Tabla_471065!A109),"106")</f>
        <v>106</v>
      </c>
      <c r="R113" s="7" t="str">
        <f ca="1">HYPERLINK("#"&amp;CELL("direccion",Tabla_471039!A109),"106")</f>
        <v>106</v>
      </c>
      <c r="S113" s="7" t="str">
        <f ca="1">HYPERLINK("#"&amp;CELL("direccion",Tabla_471067!A109),"106")</f>
        <v>106</v>
      </c>
      <c r="T113" s="7" t="str">
        <f ca="1">HYPERLINK("#"&amp;CELL("direccion",Tabla_471023!A109),"106")</f>
        <v>106</v>
      </c>
      <c r="U113" s="7" t="str">
        <f ca="1">HYPERLINK("#"&amp;CELL("direccion",Tabla_471047!A109),"106")</f>
        <v>106</v>
      </c>
      <c r="V113" s="7" t="str">
        <f ca="1">HYPERLINK("#"&amp;CELL("direccion",Tabla_471030!A109),"106")</f>
        <v>106</v>
      </c>
      <c r="W113" s="7" t="str">
        <f ca="1">HYPERLINK("#"&amp;CELL("direccion",Tabla_471041!A109),"106")</f>
        <v>106</v>
      </c>
      <c r="X113" s="7" t="str">
        <f ca="1">HYPERLINK("#"&amp;CELL("direccion",Tabla_471031!A109),"106")</f>
        <v>106</v>
      </c>
      <c r="Y113" s="7" t="str">
        <f ca="1">HYPERLINK("#"&amp;CELL("direccion",Tabla_471032!A109),"106")</f>
        <v>106</v>
      </c>
      <c r="Z113" s="7" t="str">
        <f ca="1">HYPERLINK("#"&amp;CELL("direccion",Tabla_471059!A109),"106")</f>
        <v>106</v>
      </c>
      <c r="AA113" s="7" t="str">
        <f ca="1">HYPERLINK("#"&amp;CELL("direccion",Tabla_471071!A109),"106")</f>
        <v>106</v>
      </c>
      <c r="AB113" s="7" t="str">
        <f ca="1">HYPERLINK("#"&amp;CELL("direccion",Tabla_471062!A109),"106")</f>
        <v>106</v>
      </c>
      <c r="AC113" s="7" t="str">
        <f ca="1">HYPERLINK("#"&amp;CELL("direccion",Tabla_471074!A109),"106")</f>
        <v>106</v>
      </c>
      <c r="AD113" s="3" t="s">
        <v>213</v>
      </c>
      <c r="AE113" s="4">
        <v>45838</v>
      </c>
    </row>
    <row r="114" spans="1:31" x14ac:dyDescent="0.25">
      <c r="A114" s="3">
        <v>2025</v>
      </c>
      <c r="B114" s="4">
        <v>45748</v>
      </c>
      <c r="C114" s="4">
        <v>45838</v>
      </c>
      <c r="D114" s="3" t="s">
        <v>84</v>
      </c>
      <c r="E114" s="3">
        <v>1142</v>
      </c>
      <c r="F114" s="3" t="s">
        <v>269</v>
      </c>
      <c r="G114" s="3" t="s">
        <v>269</v>
      </c>
      <c r="H114" s="3" t="s">
        <v>225</v>
      </c>
      <c r="I114" s="6" t="s">
        <v>500</v>
      </c>
      <c r="J114" s="6" t="s">
        <v>294</v>
      </c>
      <c r="K114" s="6" t="s">
        <v>308</v>
      </c>
      <c r="L114" s="3" t="s">
        <v>92</v>
      </c>
      <c r="M114" s="3">
        <v>21300</v>
      </c>
      <c r="N114" s="3" t="s">
        <v>212</v>
      </c>
      <c r="O114" s="3">
        <v>18418.32</v>
      </c>
      <c r="P114" s="3" t="s">
        <v>212</v>
      </c>
      <c r="Q114" s="7" t="str">
        <f ca="1">HYPERLINK("#"&amp;CELL("direccion",Tabla_471065!A110),"107")</f>
        <v>107</v>
      </c>
      <c r="R114" s="7" t="str">
        <f ca="1">HYPERLINK("#"&amp;CELL("direccion",Tabla_471039!A110),"107")</f>
        <v>107</v>
      </c>
      <c r="S114" s="7" t="str">
        <f ca="1">HYPERLINK("#"&amp;CELL("direccion",Tabla_471067!A110),"107")</f>
        <v>107</v>
      </c>
      <c r="T114" s="7" t="str">
        <f ca="1">HYPERLINK("#"&amp;CELL("direccion",Tabla_471023!A110),"107")</f>
        <v>107</v>
      </c>
      <c r="U114" s="7" t="str">
        <f ca="1">HYPERLINK("#"&amp;CELL("direccion",Tabla_471047!A110),"107")</f>
        <v>107</v>
      </c>
      <c r="V114" s="7" t="str">
        <f ca="1">HYPERLINK("#"&amp;CELL("direccion",Tabla_471030!A110),"107")</f>
        <v>107</v>
      </c>
      <c r="W114" s="7" t="str">
        <f ca="1">HYPERLINK("#"&amp;CELL("direccion",Tabla_471041!A110),"107")</f>
        <v>107</v>
      </c>
      <c r="X114" s="7" t="str">
        <f ca="1">HYPERLINK("#"&amp;CELL("direccion",Tabla_471031!A110),"107")</f>
        <v>107</v>
      </c>
      <c r="Y114" s="7" t="str">
        <f ca="1">HYPERLINK("#"&amp;CELL("direccion",Tabla_471032!A110),"107")</f>
        <v>107</v>
      </c>
      <c r="Z114" s="7" t="str">
        <f ca="1">HYPERLINK("#"&amp;CELL("direccion",Tabla_471059!A110),"107")</f>
        <v>107</v>
      </c>
      <c r="AA114" s="7" t="str">
        <f ca="1">HYPERLINK("#"&amp;CELL("direccion",Tabla_471071!A110),"107")</f>
        <v>107</v>
      </c>
      <c r="AB114" s="7" t="str">
        <f ca="1">HYPERLINK("#"&amp;CELL("direccion",Tabla_471062!A110),"107")</f>
        <v>107</v>
      </c>
      <c r="AC114" s="7" t="str">
        <f ca="1">HYPERLINK("#"&amp;CELL("direccion",Tabla_471074!A110),"107")</f>
        <v>107</v>
      </c>
      <c r="AD114" s="3" t="s">
        <v>213</v>
      </c>
      <c r="AE114" s="4">
        <v>45838</v>
      </c>
    </row>
    <row r="115" spans="1:31" x14ac:dyDescent="0.25">
      <c r="A115" s="3">
        <v>2025</v>
      </c>
      <c r="B115" s="4">
        <v>45748</v>
      </c>
      <c r="C115" s="4">
        <v>45838</v>
      </c>
      <c r="D115" s="3" t="s">
        <v>84</v>
      </c>
      <c r="E115" s="3">
        <v>1142</v>
      </c>
      <c r="F115" s="3" t="s">
        <v>269</v>
      </c>
      <c r="G115" s="3" t="s">
        <v>269</v>
      </c>
      <c r="H115" s="3" t="s">
        <v>225</v>
      </c>
      <c r="I115" s="6" t="s">
        <v>501</v>
      </c>
      <c r="J115" s="6" t="s">
        <v>502</v>
      </c>
      <c r="K115" s="6" t="s">
        <v>299</v>
      </c>
      <c r="L115" s="3" t="s">
        <v>92</v>
      </c>
      <c r="M115" s="3">
        <v>21300</v>
      </c>
      <c r="N115" s="3" t="s">
        <v>212</v>
      </c>
      <c r="O115" s="3">
        <v>18418.32</v>
      </c>
      <c r="P115" s="3" t="s">
        <v>212</v>
      </c>
      <c r="Q115" s="7" t="str">
        <f ca="1">HYPERLINK("#"&amp;CELL("direccion",Tabla_471065!A111),"108")</f>
        <v>108</v>
      </c>
      <c r="R115" s="7" t="str">
        <f ca="1">HYPERLINK("#"&amp;CELL("direccion",Tabla_471039!A111),"108")</f>
        <v>108</v>
      </c>
      <c r="S115" s="7" t="str">
        <f ca="1">HYPERLINK("#"&amp;CELL("direccion",Tabla_471067!A111),"108")</f>
        <v>108</v>
      </c>
      <c r="T115" s="7" t="str">
        <f ca="1">HYPERLINK("#"&amp;CELL("direccion",Tabla_471023!A111),"108")</f>
        <v>108</v>
      </c>
      <c r="U115" s="7" t="str">
        <f ca="1">HYPERLINK("#"&amp;CELL("direccion",Tabla_471047!A111),"108")</f>
        <v>108</v>
      </c>
      <c r="V115" s="7" t="str">
        <f ca="1">HYPERLINK("#"&amp;CELL("direccion",Tabla_471030!A111),"108")</f>
        <v>108</v>
      </c>
      <c r="W115" s="7" t="str">
        <f ca="1">HYPERLINK("#"&amp;CELL("direccion",Tabla_471041!A111),"108")</f>
        <v>108</v>
      </c>
      <c r="X115" s="7" t="str">
        <f ca="1">HYPERLINK("#"&amp;CELL("direccion",Tabla_471031!A111),"108")</f>
        <v>108</v>
      </c>
      <c r="Y115" s="7" t="str">
        <f ca="1">HYPERLINK("#"&amp;CELL("direccion",Tabla_471032!A111),"108")</f>
        <v>108</v>
      </c>
      <c r="Z115" s="7" t="str">
        <f ca="1">HYPERLINK("#"&amp;CELL("direccion",Tabla_471059!A111),"108")</f>
        <v>108</v>
      </c>
      <c r="AA115" s="7" t="str">
        <f ca="1">HYPERLINK("#"&amp;CELL("direccion",Tabla_471071!A111),"108")</f>
        <v>108</v>
      </c>
      <c r="AB115" s="7" t="str">
        <f ca="1">HYPERLINK("#"&amp;CELL("direccion",Tabla_471062!A111),"108")</f>
        <v>108</v>
      </c>
      <c r="AC115" s="7" t="str">
        <f ca="1">HYPERLINK("#"&amp;CELL("direccion",Tabla_471074!A111),"108")</f>
        <v>108</v>
      </c>
      <c r="AD115" s="3" t="s">
        <v>213</v>
      </c>
      <c r="AE115" s="4">
        <v>45838</v>
      </c>
    </row>
    <row r="116" spans="1:31" x14ac:dyDescent="0.25">
      <c r="A116" s="3">
        <v>2025</v>
      </c>
      <c r="B116" s="4">
        <v>45748</v>
      </c>
      <c r="C116" s="4">
        <v>45838</v>
      </c>
      <c r="D116" s="3" t="s">
        <v>84</v>
      </c>
      <c r="E116" s="3">
        <v>1142</v>
      </c>
      <c r="F116" s="3" t="s">
        <v>269</v>
      </c>
      <c r="G116" s="3" t="s">
        <v>269</v>
      </c>
      <c r="H116" s="3" t="s">
        <v>225</v>
      </c>
      <c r="I116" s="6" t="s">
        <v>503</v>
      </c>
      <c r="J116" s="6" t="s">
        <v>504</v>
      </c>
      <c r="K116" s="6" t="s">
        <v>362</v>
      </c>
      <c r="L116" s="3" t="s">
        <v>91</v>
      </c>
      <c r="M116" s="3">
        <v>21300</v>
      </c>
      <c r="N116" s="3" t="s">
        <v>212</v>
      </c>
      <c r="O116" s="3">
        <v>18418.32</v>
      </c>
      <c r="P116" s="3" t="s">
        <v>212</v>
      </c>
      <c r="Q116" s="7" t="str">
        <f ca="1">HYPERLINK("#"&amp;CELL("direccion",Tabla_471065!A112),"109")</f>
        <v>109</v>
      </c>
      <c r="R116" s="7" t="str">
        <f ca="1">HYPERLINK("#"&amp;CELL("direccion",Tabla_471039!A112),"109")</f>
        <v>109</v>
      </c>
      <c r="S116" s="7" t="str">
        <f ca="1">HYPERLINK("#"&amp;CELL("direccion",Tabla_471067!A112),"109")</f>
        <v>109</v>
      </c>
      <c r="T116" s="7" t="str">
        <f ca="1">HYPERLINK("#"&amp;CELL("direccion",Tabla_471023!A112),"109")</f>
        <v>109</v>
      </c>
      <c r="U116" s="7" t="str">
        <f ca="1">HYPERLINK("#"&amp;CELL("direccion",Tabla_471047!A112),"109")</f>
        <v>109</v>
      </c>
      <c r="V116" s="7" t="str">
        <f ca="1">HYPERLINK("#"&amp;CELL("direccion",Tabla_471030!A112),"109")</f>
        <v>109</v>
      </c>
      <c r="W116" s="7" t="str">
        <f ca="1">HYPERLINK("#"&amp;CELL("direccion",Tabla_471041!A112),"109")</f>
        <v>109</v>
      </c>
      <c r="X116" s="7" t="str">
        <f ca="1">HYPERLINK("#"&amp;CELL("direccion",Tabla_471031!A112),"109")</f>
        <v>109</v>
      </c>
      <c r="Y116" s="7" t="str">
        <f ca="1">HYPERLINK("#"&amp;CELL("direccion",Tabla_471032!A112),"109")</f>
        <v>109</v>
      </c>
      <c r="Z116" s="7" t="str">
        <f ca="1">HYPERLINK("#"&amp;CELL("direccion",Tabla_471059!A112),"109")</f>
        <v>109</v>
      </c>
      <c r="AA116" s="7" t="str">
        <f ca="1">HYPERLINK("#"&amp;CELL("direccion",Tabla_471071!A112),"109")</f>
        <v>109</v>
      </c>
      <c r="AB116" s="7" t="str">
        <f ca="1">HYPERLINK("#"&amp;CELL("direccion",Tabla_471062!A112),"109")</f>
        <v>109</v>
      </c>
      <c r="AC116" s="7" t="str">
        <f ca="1">HYPERLINK("#"&amp;CELL("direccion",Tabla_471074!A112),"109")</f>
        <v>109</v>
      </c>
      <c r="AD116" s="3" t="s">
        <v>213</v>
      </c>
      <c r="AE116" s="4">
        <v>45838</v>
      </c>
    </row>
    <row r="117" spans="1:31" x14ac:dyDescent="0.25">
      <c r="A117" s="3">
        <v>2025</v>
      </c>
      <c r="B117" s="4">
        <v>45748</v>
      </c>
      <c r="C117" s="4">
        <v>45838</v>
      </c>
      <c r="D117" s="3" t="s">
        <v>84</v>
      </c>
      <c r="E117" s="3">
        <v>1142</v>
      </c>
      <c r="F117" s="3" t="s">
        <v>269</v>
      </c>
      <c r="G117" s="3" t="s">
        <v>269</v>
      </c>
      <c r="H117" s="3" t="s">
        <v>225</v>
      </c>
      <c r="I117" s="6" t="s">
        <v>505</v>
      </c>
      <c r="J117" s="6" t="s">
        <v>299</v>
      </c>
      <c r="K117" s="6" t="s">
        <v>299</v>
      </c>
      <c r="L117" s="3" t="s">
        <v>92</v>
      </c>
      <c r="M117" s="3">
        <v>21300</v>
      </c>
      <c r="N117" s="3" t="s">
        <v>212</v>
      </c>
      <c r="O117" s="3">
        <v>18418.32</v>
      </c>
      <c r="P117" s="3" t="s">
        <v>212</v>
      </c>
      <c r="Q117" s="7" t="str">
        <f ca="1">HYPERLINK("#"&amp;CELL("direccion",Tabla_471065!A113),"110")</f>
        <v>110</v>
      </c>
      <c r="R117" s="7" t="str">
        <f ca="1">HYPERLINK("#"&amp;CELL("direccion",Tabla_471039!A113),"110")</f>
        <v>110</v>
      </c>
      <c r="S117" s="7" t="str">
        <f ca="1">HYPERLINK("#"&amp;CELL("direccion",Tabla_471067!A113),"110")</f>
        <v>110</v>
      </c>
      <c r="T117" s="7" t="str">
        <f ca="1">HYPERLINK("#"&amp;CELL("direccion",Tabla_471023!A113),"110")</f>
        <v>110</v>
      </c>
      <c r="U117" s="7" t="str">
        <f ca="1">HYPERLINK("#"&amp;CELL("direccion",Tabla_471047!A113),"110")</f>
        <v>110</v>
      </c>
      <c r="V117" s="7" t="str">
        <f ca="1">HYPERLINK("#"&amp;CELL("direccion",Tabla_471030!A113),"110")</f>
        <v>110</v>
      </c>
      <c r="W117" s="7" t="str">
        <f ca="1">HYPERLINK("#"&amp;CELL("direccion",Tabla_471041!A113),"110")</f>
        <v>110</v>
      </c>
      <c r="X117" s="7" t="str">
        <f ca="1">HYPERLINK("#"&amp;CELL("direccion",Tabla_471031!A113),"110")</f>
        <v>110</v>
      </c>
      <c r="Y117" s="7" t="str">
        <f ca="1">HYPERLINK("#"&amp;CELL("direccion",Tabla_471032!A113),"110")</f>
        <v>110</v>
      </c>
      <c r="Z117" s="7" t="str">
        <f ca="1">HYPERLINK("#"&amp;CELL("direccion",Tabla_471059!A113),"110")</f>
        <v>110</v>
      </c>
      <c r="AA117" s="7" t="str">
        <f ca="1">HYPERLINK("#"&amp;CELL("direccion",Tabla_471071!A113),"110")</f>
        <v>110</v>
      </c>
      <c r="AB117" s="7" t="str">
        <f ca="1">HYPERLINK("#"&amp;CELL("direccion",Tabla_471062!A113),"110")</f>
        <v>110</v>
      </c>
      <c r="AC117" s="7" t="str">
        <f ca="1">HYPERLINK("#"&amp;CELL("direccion",Tabla_471074!A113),"110")</f>
        <v>110</v>
      </c>
      <c r="AD117" s="3" t="s">
        <v>213</v>
      </c>
      <c r="AE117" s="4">
        <v>45838</v>
      </c>
    </row>
    <row r="118" spans="1:31" x14ac:dyDescent="0.25">
      <c r="A118" s="3">
        <v>2025</v>
      </c>
      <c r="B118" s="4">
        <v>45748</v>
      </c>
      <c r="C118" s="4">
        <v>45838</v>
      </c>
      <c r="D118" s="3" t="s">
        <v>84</v>
      </c>
      <c r="E118" s="3">
        <v>1142</v>
      </c>
      <c r="F118" s="3" t="s">
        <v>269</v>
      </c>
      <c r="G118" s="3" t="s">
        <v>269</v>
      </c>
      <c r="H118" s="3" t="s">
        <v>225</v>
      </c>
      <c r="I118" s="6" t="s">
        <v>506</v>
      </c>
      <c r="J118" s="6" t="s">
        <v>310</v>
      </c>
      <c r="K118" s="6" t="s">
        <v>348</v>
      </c>
      <c r="L118" s="3" t="s">
        <v>91</v>
      </c>
      <c r="M118" s="3">
        <v>21300</v>
      </c>
      <c r="N118" s="3" t="s">
        <v>212</v>
      </c>
      <c r="O118" s="3">
        <v>18418.32</v>
      </c>
      <c r="P118" s="3" t="s">
        <v>212</v>
      </c>
      <c r="Q118" s="7" t="str">
        <f ca="1">HYPERLINK("#"&amp;CELL("direccion",Tabla_471065!A114),"111")</f>
        <v>111</v>
      </c>
      <c r="R118" s="7" t="str">
        <f ca="1">HYPERLINK("#"&amp;CELL("direccion",Tabla_471039!A114),"111")</f>
        <v>111</v>
      </c>
      <c r="S118" s="7" t="str">
        <f ca="1">HYPERLINK("#"&amp;CELL("direccion",Tabla_471067!A114),"111")</f>
        <v>111</v>
      </c>
      <c r="T118" s="7" t="str">
        <f ca="1">HYPERLINK("#"&amp;CELL("direccion",Tabla_471023!A114),"111")</f>
        <v>111</v>
      </c>
      <c r="U118" s="7" t="str">
        <f ca="1">HYPERLINK("#"&amp;CELL("direccion",Tabla_471047!A114),"111")</f>
        <v>111</v>
      </c>
      <c r="V118" s="7" t="str">
        <f ca="1">HYPERLINK("#"&amp;CELL("direccion",Tabla_471030!A114),"111")</f>
        <v>111</v>
      </c>
      <c r="W118" s="7" t="str">
        <f ca="1">HYPERLINK("#"&amp;CELL("direccion",Tabla_471041!A114),"111")</f>
        <v>111</v>
      </c>
      <c r="X118" s="7" t="str">
        <f ca="1">HYPERLINK("#"&amp;CELL("direccion",Tabla_471031!A114),"111")</f>
        <v>111</v>
      </c>
      <c r="Y118" s="7" t="str">
        <f ca="1">HYPERLINK("#"&amp;CELL("direccion",Tabla_471032!A114),"111")</f>
        <v>111</v>
      </c>
      <c r="Z118" s="7" t="str">
        <f ca="1">HYPERLINK("#"&amp;CELL("direccion",Tabla_471059!A114),"111")</f>
        <v>111</v>
      </c>
      <c r="AA118" s="7" t="str">
        <f ca="1">HYPERLINK("#"&amp;CELL("direccion",Tabla_471071!A114),"111")</f>
        <v>111</v>
      </c>
      <c r="AB118" s="7" t="str">
        <f ca="1">HYPERLINK("#"&amp;CELL("direccion",Tabla_471062!A114),"111")</f>
        <v>111</v>
      </c>
      <c r="AC118" s="7" t="str">
        <f ca="1">HYPERLINK("#"&amp;CELL("direccion",Tabla_471074!A114),"111")</f>
        <v>111</v>
      </c>
      <c r="AD118" s="3" t="s">
        <v>213</v>
      </c>
      <c r="AE118" s="4">
        <v>45838</v>
      </c>
    </row>
    <row r="119" spans="1:31" x14ac:dyDescent="0.25">
      <c r="A119" s="3">
        <v>2025</v>
      </c>
      <c r="B119" s="4">
        <v>45748</v>
      </c>
      <c r="C119" s="4">
        <v>45838</v>
      </c>
      <c r="D119" s="3" t="s">
        <v>84</v>
      </c>
      <c r="E119" s="3">
        <v>1142</v>
      </c>
      <c r="F119" s="3" t="s">
        <v>269</v>
      </c>
      <c r="G119" s="3" t="s">
        <v>269</v>
      </c>
      <c r="H119" s="3" t="s">
        <v>225</v>
      </c>
      <c r="I119" s="6" t="s">
        <v>507</v>
      </c>
      <c r="J119" s="6" t="s">
        <v>362</v>
      </c>
      <c r="K119" s="6" t="s">
        <v>550</v>
      </c>
      <c r="L119" s="3" t="s">
        <v>92</v>
      </c>
      <c r="M119" s="3">
        <v>21300</v>
      </c>
      <c r="N119" s="3" t="s">
        <v>212</v>
      </c>
      <c r="O119" s="3">
        <v>18418.32</v>
      </c>
      <c r="P119" s="3" t="s">
        <v>212</v>
      </c>
      <c r="Q119" s="7" t="str">
        <f ca="1">HYPERLINK("#"&amp;CELL("direccion",Tabla_471065!A115),"112")</f>
        <v>112</v>
      </c>
      <c r="R119" s="7" t="str">
        <f ca="1">HYPERLINK("#"&amp;CELL("direccion",Tabla_471039!A115),"112")</f>
        <v>112</v>
      </c>
      <c r="S119" s="7" t="str">
        <f ca="1">HYPERLINK("#"&amp;CELL("direccion",Tabla_471067!A115),"112")</f>
        <v>112</v>
      </c>
      <c r="T119" s="7" t="str">
        <f ca="1">HYPERLINK("#"&amp;CELL("direccion",Tabla_471023!A115),"112")</f>
        <v>112</v>
      </c>
      <c r="U119" s="7" t="str">
        <f ca="1">HYPERLINK("#"&amp;CELL("direccion",Tabla_471047!A115),"112")</f>
        <v>112</v>
      </c>
      <c r="V119" s="7" t="str">
        <f ca="1">HYPERLINK("#"&amp;CELL("direccion",Tabla_471030!A115),"112")</f>
        <v>112</v>
      </c>
      <c r="W119" s="7" t="str">
        <f ca="1">HYPERLINK("#"&amp;CELL("direccion",Tabla_471041!A115),"112")</f>
        <v>112</v>
      </c>
      <c r="X119" s="7" t="str">
        <f ca="1">HYPERLINK("#"&amp;CELL("direccion",Tabla_471031!A115),"112")</f>
        <v>112</v>
      </c>
      <c r="Y119" s="7" t="str">
        <f ca="1">HYPERLINK("#"&amp;CELL("direccion",Tabla_471032!A115),"112")</f>
        <v>112</v>
      </c>
      <c r="Z119" s="7" t="str">
        <f ca="1">HYPERLINK("#"&amp;CELL("direccion",Tabla_471059!A115),"112")</f>
        <v>112</v>
      </c>
      <c r="AA119" s="7" t="str">
        <f ca="1">HYPERLINK("#"&amp;CELL("direccion",Tabla_471071!A115),"112")</f>
        <v>112</v>
      </c>
      <c r="AB119" s="7" t="str">
        <f ca="1">HYPERLINK("#"&amp;CELL("direccion",Tabla_471062!A115),"112")</f>
        <v>112</v>
      </c>
      <c r="AC119" s="7" t="str">
        <f ca="1">HYPERLINK("#"&amp;CELL("direccion",Tabla_471074!A115),"112")</f>
        <v>112</v>
      </c>
      <c r="AD119" s="3" t="s">
        <v>213</v>
      </c>
      <c r="AE119" s="4">
        <v>45838</v>
      </c>
    </row>
    <row r="120" spans="1:31" x14ac:dyDescent="0.25">
      <c r="A120" s="3">
        <v>2025</v>
      </c>
      <c r="B120" s="4">
        <v>45748</v>
      </c>
      <c r="C120" s="4">
        <v>45838</v>
      </c>
      <c r="D120" s="3" t="s">
        <v>84</v>
      </c>
      <c r="E120" s="3">
        <v>1142</v>
      </c>
      <c r="F120" s="3" t="s">
        <v>269</v>
      </c>
      <c r="G120" s="3" t="s">
        <v>269</v>
      </c>
      <c r="H120" s="3" t="s">
        <v>225</v>
      </c>
      <c r="I120" s="6" t="s">
        <v>508</v>
      </c>
      <c r="J120" s="6" t="s">
        <v>300</v>
      </c>
      <c r="K120" s="6" t="s">
        <v>551</v>
      </c>
      <c r="L120" s="3" t="s">
        <v>92</v>
      </c>
      <c r="M120" s="3">
        <v>21300</v>
      </c>
      <c r="N120" s="3" t="s">
        <v>212</v>
      </c>
      <c r="O120" s="3">
        <v>18418.32</v>
      </c>
      <c r="P120" s="3" t="s">
        <v>212</v>
      </c>
      <c r="Q120" s="7" t="str">
        <f ca="1">HYPERLINK("#"&amp;CELL("direccion",Tabla_471065!A116),"113")</f>
        <v>113</v>
      </c>
      <c r="R120" s="7" t="str">
        <f ca="1">HYPERLINK("#"&amp;CELL("direccion",Tabla_471039!A116),"113")</f>
        <v>113</v>
      </c>
      <c r="S120" s="7" t="str">
        <f ca="1">HYPERLINK("#"&amp;CELL("direccion",Tabla_471067!A116),"113")</f>
        <v>113</v>
      </c>
      <c r="T120" s="7" t="str">
        <f ca="1">HYPERLINK("#"&amp;CELL("direccion",Tabla_471023!A116),"113")</f>
        <v>113</v>
      </c>
      <c r="U120" s="7" t="str">
        <f ca="1">HYPERLINK("#"&amp;CELL("direccion",Tabla_471047!A116),"113")</f>
        <v>113</v>
      </c>
      <c r="V120" s="7" t="str">
        <f ca="1">HYPERLINK("#"&amp;CELL("direccion",Tabla_471030!A116),"113")</f>
        <v>113</v>
      </c>
      <c r="W120" s="7" t="str">
        <f ca="1">HYPERLINK("#"&amp;CELL("direccion",Tabla_471041!A116),"113")</f>
        <v>113</v>
      </c>
      <c r="X120" s="7" t="str">
        <f ca="1">HYPERLINK("#"&amp;CELL("direccion",Tabla_471031!A116),"113")</f>
        <v>113</v>
      </c>
      <c r="Y120" s="7" t="str">
        <f ca="1">HYPERLINK("#"&amp;CELL("direccion",Tabla_471032!A116),"113")</f>
        <v>113</v>
      </c>
      <c r="Z120" s="7" t="str">
        <f ca="1">HYPERLINK("#"&amp;CELL("direccion",Tabla_471059!A116),"113")</f>
        <v>113</v>
      </c>
      <c r="AA120" s="7" t="str">
        <f ca="1">HYPERLINK("#"&amp;CELL("direccion",Tabla_471071!A116),"113")</f>
        <v>113</v>
      </c>
      <c r="AB120" s="7" t="str">
        <f ca="1">HYPERLINK("#"&amp;CELL("direccion",Tabla_471062!A116),"113")</f>
        <v>113</v>
      </c>
      <c r="AC120" s="7" t="str">
        <f ca="1">HYPERLINK("#"&amp;CELL("direccion",Tabla_471074!A116),"113")</f>
        <v>113</v>
      </c>
      <c r="AD120" s="3" t="s">
        <v>213</v>
      </c>
      <c r="AE120" s="4">
        <v>45838</v>
      </c>
    </row>
    <row r="121" spans="1:31" x14ac:dyDescent="0.25">
      <c r="A121" s="3">
        <v>2025</v>
      </c>
      <c r="B121" s="4">
        <v>45748</v>
      </c>
      <c r="C121" s="4">
        <v>45838</v>
      </c>
      <c r="D121" s="3" t="s">
        <v>84</v>
      </c>
      <c r="E121" s="3">
        <v>1142</v>
      </c>
      <c r="F121" s="3" t="s">
        <v>269</v>
      </c>
      <c r="G121" s="3" t="s">
        <v>269</v>
      </c>
      <c r="H121" s="3" t="s">
        <v>225</v>
      </c>
      <c r="I121" s="6" t="s">
        <v>480</v>
      </c>
      <c r="J121" s="6" t="s">
        <v>509</v>
      </c>
      <c r="K121" s="6" t="s">
        <v>552</v>
      </c>
      <c r="L121" s="3" t="s">
        <v>92</v>
      </c>
      <c r="M121" s="3">
        <v>21300</v>
      </c>
      <c r="N121" s="3" t="s">
        <v>212</v>
      </c>
      <c r="O121" s="3">
        <v>18418.32</v>
      </c>
      <c r="P121" s="3" t="s">
        <v>212</v>
      </c>
      <c r="Q121" s="7" t="str">
        <f ca="1">HYPERLINK("#"&amp;CELL("direccion",Tabla_471065!A117),"114")</f>
        <v>114</v>
      </c>
      <c r="R121" s="7" t="str">
        <f ca="1">HYPERLINK("#"&amp;CELL("direccion",Tabla_471039!A117),"114")</f>
        <v>114</v>
      </c>
      <c r="S121" s="7" t="str">
        <f ca="1">HYPERLINK("#"&amp;CELL("direccion",Tabla_471067!A117),"114")</f>
        <v>114</v>
      </c>
      <c r="T121" s="7" t="str">
        <f ca="1">HYPERLINK("#"&amp;CELL("direccion",Tabla_471023!A117),"114")</f>
        <v>114</v>
      </c>
      <c r="U121" s="7" t="str">
        <f ca="1">HYPERLINK("#"&amp;CELL("direccion",Tabla_471047!A117),"114")</f>
        <v>114</v>
      </c>
      <c r="V121" s="7" t="str">
        <f ca="1">HYPERLINK("#"&amp;CELL("direccion",Tabla_471030!A117),"114")</f>
        <v>114</v>
      </c>
      <c r="W121" s="7" t="str">
        <f ca="1">HYPERLINK("#"&amp;CELL("direccion",Tabla_471041!A117),"114")</f>
        <v>114</v>
      </c>
      <c r="X121" s="7" t="str">
        <f ca="1">HYPERLINK("#"&amp;CELL("direccion",Tabla_471031!A117),"114")</f>
        <v>114</v>
      </c>
      <c r="Y121" s="7" t="str">
        <f ca="1">HYPERLINK("#"&amp;CELL("direccion",Tabla_471032!A117),"114")</f>
        <v>114</v>
      </c>
      <c r="Z121" s="7" t="str">
        <f ca="1">HYPERLINK("#"&amp;CELL("direccion",Tabla_471059!A117),"114")</f>
        <v>114</v>
      </c>
      <c r="AA121" s="7" t="str">
        <f ca="1">HYPERLINK("#"&amp;CELL("direccion",Tabla_471071!A117),"114")</f>
        <v>114</v>
      </c>
      <c r="AB121" s="7" t="str">
        <f ca="1">HYPERLINK("#"&amp;CELL("direccion",Tabla_471062!A117),"114")</f>
        <v>114</v>
      </c>
      <c r="AC121" s="7" t="str">
        <f ca="1">HYPERLINK("#"&amp;CELL("direccion",Tabla_471074!A117),"114")</f>
        <v>114</v>
      </c>
      <c r="AD121" s="3" t="s">
        <v>213</v>
      </c>
      <c r="AE121" s="4">
        <v>45838</v>
      </c>
    </row>
    <row r="122" spans="1:31" x14ac:dyDescent="0.25">
      <c r="A122" s="3">
        <v>2025</v>
      </c>
      <c r="B122" s="4">
        <v>45748</v>
      </c>
      <c r="C122" s="4">
        <v>45838</v>
      </c>
      <c r="D122" s="3" t="s">
        <v>84</v>
      </c>
      <c r="E122" s="3">
        <v>1142</v>
      </c>
      <c r="F122" s="3" t="s">
        <v>269</v>
      </c>
      <c r="G122" s="3" t="s">
        <v>269</v>
      </c>
      <c r="H122" s="3" t="s">
        <v>225</v>
      </c>
      <c r="I122" s="6" t="s">
        <v>510</v>
      </c>
      <c r="J122" s="6" t="s">
        <v>299</v>
      </c>
      <c r="K122" s="6" t="s">
        <v>294</v>
      </c>
      <c r="L122" s="3" t="s">
        <v>92</v>
      </c>
      <c r="M122" s="3">
        <v>21300</v>
      </c>
      <c r="N122" s="3" t="s">
        <v>212</v>
      </c>
      <c r="O122" s="3">
        <v>18418.32</v>
      </c>
      <c r="P122" s="3" t="s">
        <v>212</v>
      </c>
      <c r="Q122" s="7" t="str">
        <f ca="1">HYPERLINK("#"&amp;CELL("direccion",Tabla_471065!A118),"115")</f>
        <v>115</v>
      </c>
      <c r="R122" s="7" t="str">
        <f ca="1">HYPERLINK("#"&amp;CELL("direccion",Tabla_471039!A118),"115")</f>
        <v>115</v>
      </c>
      <c r="S122" s="7" t="str">
        <f ca="1">HYPERLINK("#"&amp;CELL("direccion",Tabla_471067!A118),"115")</f>
        <v>115</v>
      </c>
      <c r="T122" s="7" t="str">
        <f ca="1">HYPERLINK("#"&amp;CELL("direccion",Tabla_471023!A118),"115")</f>
        <v>115</v>
      </c>
      <c r="U122" s="7" t="str">
        <f ca="1">HYPERLINK("#"&amp;CELL("direccion",Tabla_471047!A118),"115")</f>
        <v>115</v>
      </c>
      <c r="V122" s="7" t="str">
        <f ca="1">HYPERLINK("#"&amp;CELL("direccion",Tabla_471030!A118),"115")</f>
        <v>115</v>
      </c>
      <c r="W122" s="7" t="str">
        <f ca="1">HYPERLINK("#"&amp;CELL("direccion",Tabla_471041!A118),"115")</f>
        <v>115</v>
      </c>
      <c r="X122" s="7" t="str">
        <f ca="1">HYPERLINK("#"&amp;CELL("direccion",Tabla_471031!A118),"115")</f>
        <v>115</v>
      </c>
      <c r="Y122" s="7" t="str">
        <f ca="1">HYPERLINK("#"&amp;CELL("direccion",Tabla_471032!A118),"115")</f>
        <v>115</v>
      </c>
      <c r="Z122" s="7" t="str">
        <f ca="1">HYPERLINK("#"&amp;CELL("direccion",Tabla_471059!A118),"115")</f>
        <v>115</v>
      </c>
      <c r="AA122" s="7" t="str">
        <f ca="1">HYPERLINK("#"&amp;CELL("direccion",Tabla_471071!A118),"115")</f>
        <v>115</v>
      </c>
      <c r="AB122" s="7" t="str">
        <f ca="1">HYPERLINK("#"&amp;CELL("direccion",Tabla_471062!A118),"115")</f>
        <v>115</v>
      </c>
      <c r="AC122" s="7" t="str">
        <f ca="1">HYPERLINK("#"&amp;CELL("direccion",Tabla_471074!A118),"115")</f>
        <v>115</v>
      </c>
      <c r="AD122" s="3" t="s">
        <v>213</v>
      </c>
      <c r="AE122" s="4">
        <v>45838</v>
      </c>
    </row>
    <row r="123" spans="1:31" x14ac:dyDescent="0.25">
      <c r="A123" s="3">
        <v>2025</v>
      </c>
      <c r="B123" s="4">
        <v>45748</v>
      </c>
      <c r="C123" s="4">
        <v>45838</v>
      </c>
      <c r="D123" s="3" t="s">
        <v>84</v>
      </c>
      <c r="E123" s="3">
        <v>1142</v>
      </c>
      <c r="F123" s="3" t="s">
        <v>269</v>
      </c>
      <c r="G123" s="3" t="s">
        <v>269</v>
      </c>
      <c r="H123" s="3" t="s">
        <v>225</v>
      </c>
      <c r="I123" s="6" t="s">
        <v>511</v>
      </c>
      <c r="J123" s="6" t="s">
        <v>415</v>
      </c>
      <c r="K123" s="6" t="s">
        <v>553</v>
      </c>
      <c r="L123" s="3" t="s">
        <v>91</v>
      </c>
      <c r="M123" s="3">
        <v>21300</v>
      </c>
      <c r="N123" s="3" t="s">
        <v>212</v>
      </c>
      <c r="O123" s="3">
        <v>18418.32</v>
      </c>
      <c r="P123" s="3" t="s">
        <v>212</v>
      </c>
      <c r="Q123" s="7" t="str">
        <f ca="1">HYPERLINK("#"&amp;CELL("direccion",Tabla_471065!A119),"116")</f>
        <v>116</v>
      </c>
      <c r="R123" s="7" t="str">
        <f ca="1">HYPERLINK("#"&amp;CELL("direccion",Tabla_471039!A119),"116")</f>
        <v>116</v>
      </c>
      <c r="S123" s="7" t="str">
        <f ca="1">HYPERLINK("#"&amp;CELL("direccion",Tabla_471067!A119),"116")</f>
        <v>116</v>
      </c>
      <c r="T123" s="7" t="str">
        <f ca="1">HYPERLINK("#"&amp;CELL("direccion",Tabla_471023!A119),"116")</f>
        <v>116</v>
      </c>
      <c r="U123" s="7" t="str">
        <f ca="1">HYPERLINK("#"&amp;CELL("direccion",Tabla_471047!A119),"116")</f>
        <v>116</v>
      </c>
      <c r="V123" s="7" t="str">
        <f ca="1">HYPERLINK("#"&amp;CELL("direccion",Tabla_471030!A119),"116")</f>
        <v>116</v>
      </c>
      <c r="W123" s="7" t="str">
        <f ca="1">HYPERLINK("#"&amp;CELL("direccion",Tabla_471041!A119),"116")</f>
        <v>116</v>
      </c>
      <c r="X123" s="7" t="str">
        <f ca="1">HYPERLINK("#"&amp;CELL("direccion",Tabla_471031!A119),"116")</f>
        <v>116</v>
      </c>
      <c r="Y123" s="7" t="str">
        <f ca="1">HYPERLINK("#"&amp;CELL("direccion",Tabla_471032!A119),"116")</f>
        <v>116</v>
      </c>
      <c r="Z123" s="7" t="str">
        <f ca="1">HYPERLINK("#"&amp;CELL("direccion",Tabla_471059!A119),"116")</f>
        <v>116</v>
      </c>
      <c r="AA123" s="7" t="str">
        <f ca="1">HYPERLINK("#"&amp;CELL("direccion",Tabla_471071!A119),"116")</f>
        <v>116</v>
      </c>
      <c r="AB123" s="7" t="str">
        <f ca="1">HYPERLINK("#"&amp;CELL("direccion",Tabla_471062!A119),"116")</f>
        <v>116</v>
      </c>
      <c r="AC123" s="7" t="str">
        <f ca="1">HYPERLINK("#"&amp;CELL("direccion",Tabla_471074!A119),"116")</f>
        <v>116</v>
      </c>
      <c r="AD123" s="3" t="s">
        <v>213</v>
      </c>
      <c r="AE123" s="4">
        <v>45838</v>
      </c>
    </row>
    <row r="124" spans="1:31" x14ac:dyDescent="0.25">
      <c r="A124" s="3">
        <v>2025</v>
      </c>
      <c r="B124" s="4">
        <v>45748</v>
      </c>
      <c r="C124" s="4">
        <v>45838</v>
      </c>
      <c r="D124" s="3" t="s">
        <v>84</v>
      </c>
      <c r="E124" s="3">
        <v>1142</v>
      </c>
      <c r="F124" s="3" t="s">
        <v>269</v>
      </c>
      <c r="G124" s="3" t="s">
        <v>269</v>
      </c>
      <c r="H124" s="3" t="s">
        <v>225</v>
      </c>
      <c r="I124" s="6" t="s">
        <v>512</v>
      </c>
      <c r="J124" s="6" t="s">
        <v>446</v>
      </c>
      <c r="K124" s="6" t="s">
        <v>554</v>
      </c>
      <c r="L124" s="3" t="s">
        <v>92</v>
      </c>
      <c r="M124" s="3">
        <v>21300</v>
      </c>
      <c r="N124" s="3" t="s">
        <v>212</v>
      </c>
      <c r="O124" s="3">
        <v>18418.32</v>
      </c>
      <c r="P124" s="3" t="s">
        <v>212</v>
      </c>
      <c r="Q124" s="7" t="str">
        <f ca="1">HYPERLINK("#"&amp;CELL("direccion",Tabla_471065!A120),"117")</f>
        <v>117</v>
      </c>
      <c r="R124" s="7" t="str">
        <f ca="1">HYPERLINK("#"&amp;CELL("direccion",Tabla_471039!A120),"117")</f>
        <v>117</v>
      </c>
      <c r="S124" s="7" t="str">
        <f ca="1">HYPERLINK("#"&amp;CELL("direccion",Tabla_471067!A120),"117")</f>
        <v>117</v>
      </c>
      <c r="T124" s="7" t="str">
        <f ca="1">HYPERLINK("#"&amp;CELL("direccion",Tabla_471023!A120),"117")</f>
        <v>117</v>
      </c>
      <c r="U124" s="7" t="str">
        <f ca="1">HYPERLINK("#"&amp;CELL("direccion",Tabla_471047!A120),"117")</f>
        <v>117</v>
      </c>
      <c r="V124" s="7" t="str">
        <f ca="1">HYPERLINK("#"&amp;CELL("direccion",Tabla_471030!A120),"117")</f>
        <v>117</v>
      </c>
      <c r="W124" s="7" t="str">
        <f ca="1">HYPERLINK("#"&amp;CELL("direccion",Tabla_471041!A120),"117")</f>
        <v>117</v>
      </c>
      <c r="X124" s="7" t="str">
        <f ca="1">HYPERLINK("#"&amp;CELL("direccion",Tabla_471031!A120),"117")</f>
        <v>117</v>
      </c>
      <c r="Y124" s="7" t="str">
        <f ca="1">HYPERLINK("#"&amp;CELL("direccion",Tabla_471032!A120),"117")</f>
        <v>117</v>
      </c>
      <c r="Z124" s="7" t="str">
        <f ca="1">HYPERLINK("#"&amp;CELL("direccion",Tabla_471059!A120),"117")</f>
        <v>117</v>
      </c>
      <c r="AA124" s="7" t="str">
        <f ca="1">HYPERLINK("#"&amp;CELL("direccion",Tabla_471071!A120),"117")</f>
        <v>117</v>
      </c>
      <c r="AB124" s="7" t="str">
        <f ca="1">HYPERLINK("#"&amp;CELL("direccion",Tabla_471062!A120),"117")</f>
        <v>117</v>
      </c>
      <c r="AC124" s="7" t="str">
        <f ca="1">HYPERLINK("#"&amp;CELL("direccion",Tabla_471074!A120),"117")</f>
        <v>117</v>
      </c>
      <c r="AD124" s="3" t="s">
        <v>213</v>
      </c>
      <c r="AE124" s="4">
        <v>45838</v>
      </c>
    </row>
    <row r="125" spans="1:31" x14ac:dyDescent="0.25">
      <c r="A125" s="3">
        <v>2025</v>
      </c>
      <c r="B125" s="4">
        <v>45748</v>
      </c>
      <c r="C125" s="4">
        <v>45838</v>
      </c>
      <c r="D125" s="3" t="s">
        <v>84</v>
      </c>
      <c r="E125" s="3">
        <v>1142</v>
      </c>
      <c r="F125" s="3" t="s">
        <v>269</v>
      </c>
      <c r="G125" s="3" t="s">
        <v>269</v>
      </c>
      <c r="H125" s="3" t="s">
        <v>225</v>
      </c>
      <c r="I125" s="6" t="s">
        <v>513</v>
      </c>
      <c r="J125" s="6" t="s">
        <v>294</v>
      </c>
      <c r="K125" s="6" t="s">
        <v>555</v>
      </c>
      <c r="L125" s="3" t="s">
        <v>92</v>
      </c>
      <c r="M125" s="3">
        <v>21300</v>
      </c>
      <c r="N125" s="3" t="s">
        <v>212</v>
      </c>
      <c r="O125" s="3">
        <v>18418.32</v>
      </c>
      <c r="P125" s="3" t="s">
        <v>212</v>
      </c>
      <c r="Q125" s="7" t="str">
        <f ca="1">HYPERLINK("#"&amp;CELL("direccion",Tabla_471065!A121),"118")</f>
        <v>118</v>
      </c>
      <c r="R125" s="7" t="str">
        <f ca="1">HYPERLINK("#"&amp;CELL("direccion",Tabla_471039!A121),"118")</f>
        <v>118</v>
      </c>
      <c r="S125" s="7" t="str">
        <f ca="1">HYPERLINK("#"&amp;CELL("direccion",Tabla_471067!A121),"118")</f>
        <v>118</v>
      </c>
      <c r="T125" s="7" t="str">
        <f ca="1">HYPERLINK("#"&amp;CELL("direccion",Tabla_471023!A121),"118")</f>
        <v>118</v>
      </c>
      <c r="U125" s="7" t="str">
        <f ca="1">HYPERLINK("#"&amp;CELL("direccion",Tabla_471047!A121),"118")</f>
        <v>118</v>
      </c>
      <c r="V125" s="7" t="str">
        <f ca="1">HYPERLINK("#"&amp;CELL("direccion",Tabla_471030!A121),"118")</f>
        <v>118</v>
      </c>
      <c r="W125" s="7" t="str">
        <f ca="1">HYPERLINK("#"&amp;CELL("direccion",Tabla_471041!A121),"118")</f>
        <v>118</v>
      </c>
      <c r="X125" s="7" t="str">
        <f ca="1">HYPERLINK("#"&amp;CELL("direccion",Tabla_471031!A121),"118")</f>
        <v>118</v>
      </c>
      <c r="Y125" s="7" t="str">
        <f ca="1">HYPERLINK("#"&amp;CELL("direccion",Tabla_471032!A121),"118")</f>
        <v>118</v>
      </c>
      <c r="Z125" s="7" t="str">
        <f ca="1">HYPERLINK("#"&amp;CELL("direccion",Tabla_471059!A121),"118")</f>
        <v>118</v>
      </c>
      <c r="AA125" s="7" t="str">
        <f ca="1">HYPERLINK("#"&amp;CELL("direccion",Tabla_471071!A121),"118")</f>
        <v>118</v>
      </c>
      <c r="AB125" s="7" t="str">
        <f ca="1">HYPERLINK("#"&amp;CELL("direccion",Tabla_471062!A121),"118")</f>
        <v>118</v>
      </c>
      <c r="AC125" s="7" t="str">
        <f ca="1">HYPERLINK("#"&amp;CELL("direccion",Tabla_471074!A121),"118")</f>
        <v>118</v>
      </c>
      <c r="AD125" s="3" t="s">
        <v>213</v>
      </c>
      <c r="AE125" s="4">
        <v>45838</v>
      </c>
    </row>
    <row r="126" spans="1:31" x14ac:dyDescent="0.25">
      <c r="A126" s="3">
        <v>2025</v>
      </c>
      <c r="B126" s="4">
        <v>45748</v>
      </c>
      <c r="C126" s="4">
        <v>45838</v>
      </c>
      <c r="D126" s="3" t="s">
        <v>84</v>
      </c>
      <c r="E126" s="3">
        <v>1142</v>
      </c>
      <c r="F126" s="3" t="s">
        <v>269</v>
      </c>
      <c r="G126" s="3" t="s">
        <v>269</v>
      </c>
      <c r="H126" s="3" t="s">
        <v>225</v>
      </c>
      <c r="I126" s="6" t="s">
        <v>514</v>
      </c>
      <c r="J126" s="6" t="s">
        <v>515</v>
      </c>
      <c r="K126" s="6" t="s">
        <v>473</v>
      </c>
      <c r="L126" s="3" t="s">
        <v>91</v>
      </c>
      <c r="M126" s="3">
        <v>21300</v>
      </c>
      <c r="N126" s="3" t="s">
        <v>212</v>
      </c>
      <c r="O126" s="3">
        <v>18418.32</v>
      </c>
      <c r="P126" s="3" t="s">
        <v>212</v>
      </c>
      <c r="Q126" s="7" t="str">
        <f ca="1">HYPERLINK("#"&amp;CELL("direccion",Tabla_471065!A122),"119")</f>
        <v>119</v>
      </c>
      <c r="R126" s="7" t="str">
        <f ca="1">HYPERLINK("#"&amp;CELL("direccion",Tabla_471039!A122),"119")</f>
        <v>119</v>
      </c>
      <c r="S126" s="7" t="str">
        <f ca="1">HYPERLINK("#"&amp;CELL("direccion",Tabla_471067!A122),"119")</f>
        <v>119</v>
      </c>
      <c r="T126" s="7" t="str">
        <f ca="1">HYPERLINK("#"&amp;CELL("direccion",Tabla_471023!A122),"119")</f>
        <v>119</v>
      </c>
      <c r="U126" s="7" t="str">
        <f ca="1">HYPERLINK("#"&amp;CELL("direccion",Tabla_471047!A122),"119")</f>
        <v>119</v>
      </c>
      <c r="V126" s="7" t="str">
        <f ca="1">HYPERLINK("#"&amp;CELL("direccion",Tabla_471030!A122),"119")</f>
        <v>119</v>
      </c>
      <c r="W126" s="7" t="str">
        <f ca="1">HYPERLINK("#"&amp;CELL("direccion",Tabla_471041!A122),"119")</f>
        <v>119</v>
      </c>
      <c r="X126" s="7" t="str">
        <f ca="1">HYPERLINK("#"&amp;CELL("direccion",Tabla_471031!A122),"119")</f>
        <v>119</v>
      </c>
      <c r="Y126" s="7" t="str">
        <f ca="1">HYPERLINK("#"&amp;CELL("direccion",Tabla_471032!A122),"119")</f>
        <v>119</v>
      </c>
      <c r="Z126" s="7" t="str">
        <f ca="1">HYPERLINK("#"&amp;CELL("direccion",Tabla_471059!A122),"119")</f>
        <v>119</v>
      </c>
      <c r="AA126" s="7" t="str">
        <f ca="1">HYPERLINK("#"&amp;CELL("direccion",Tabla_471071!A122),"119")</f>
        <v>119</v>
      </c>
      <c r="AB126" s="7" t="str">
        <f ca="1">HYPERLINK("#"&amp;CELL("direccion",Tabla_471062!A122),"119")</f>
        <v>119</v>
      </c>
      <c r="AC126" s="7" t="str">
        <f ca="1">HYPERLINK("#"&amp;CELL("direccion",Tabla_471074!A122),"119")</f>
        <v>119</v>
      </c>
      <c r="AD126" s="3" t="s">
        <v>213</v>
      </c>
      <c r="AE126" s="4">
        <v>45838</v>
      </c>
    </row>
    <row r="127" spans="1:31" x14ac:dyDescent="0.25">
      <c r="A127" s="3">
        <v>2025</v>
      </c>
      <c r="B127" s="4">
        <v>45748</v>
      </c>
      <c r="C127" s="4">
        <v>45838</v>
      </c>
      <c r="D127" s="3" t="s">
        <v>84</v>
      </c>
      <c r="E127" s="3">
        <v>1142</v>
      </c>
      <c r="F127" s="3" t="s">
        <v>269</v>
      </c>
      <c r="G127" s="3" t="s">
        <v>269</v>
      </c>
      <c r="H127" s="3" t="s">
        <v>225</v>
      </c>
      <c r="I127" s="6" t="s">
        <v>516</v>
      </c>
      <c r="J127" s="6" t="s">
        <v>299</v>
      </c>
      <c r="K127" s="6" t="s">
        <v>346</v>
      </c>
      <c r="L127" s="3" t="s">
        <v>91</v>
      </c>
      <c r="M127" s="3">
        <v>21300</v>
      </c>
      <c r="N127" s="3" t="s">
        <v>212</v>
      </c>
      <c r="O127" s="3">
        <v>18418.32</v>
      </c>
      <c r="P127" s="3" t="s">
        <v>212</v>
      </c>
      <c r="Q127" s="7" t="str">
        <f ca="1">HYPERLINK("#"&amp;CELL("direccion",Tabla_471065!A123),"120")</f>
        <v>120</v>
      </c>
      <c r="R127" s="7" t="str">
        <f ca="1">HYPERLINK("#"&amp;CELL("direccion",Tabla_471039!A123),"120")</f>
        <v>120</v>
      </c>
      <c r="S127" s="7" t="str">
        <f ca="1">HYPERLINK("#"&amp;CELL("direccion",Tabla_471067!A123),"120")</f>
        <v>120</v>
      </c>
      <c r="T127" s="7" t="str">
        <f ca="1">HYPERLINK("#"&amp;CELL("direccion",Tabla_471023!A123),"120")</f>
        <v>120</v>
      </c>
      <c r="U127" s="7" t="str">
        <f ca="1">HYPERLINK("#"&amp;CELL("direccion",Tabla_471047!A123),"120")</f>
        <v>120</v>
      </c>
      <c r="V127" s="7" t="str">
        <f ca="1">HYPERLINK("#"&amp;CELL("direccion",Tabla_471030!A123),"120")</f>
        <v>120</v>
      </c>
      <c r="W127" s="7" t="str">
        <f ca="1">HYPERLINK("#"&amp;CELL("direccion",Tabla_471041!A123),"120")</f>
        <v>120</v>
      </c>
      <c r="X127" s="7" t="str">
        <f ca="1">HYPERLINK("#"&amp;CELL("direccion",Tabla_471031!A123),"120")</f>
        <v>120</v>
      </c>
      <c r="Y127" s="7" t="str">
        <f ca="1">HYPERLINK("#"&amp;CELL("direccion",Tabla_471032!A123),"120")</f>
        <v>120</v>
      </c>
      <c r="Z127" s="7" t="str">
        <f ca="1">HYPERLINK("#"&amp;CELL("direccion",Tabla_471059!A123),"120")</f>
        <v>120</v>
      </c>
      <c r="AA127" s="7" t="str">
        <f ca="1">HYPERLINK("#"&amp;CELL("direccion",Tabla_471071!A123),"120")</f>
        <v>120</v>
      </c>
      <c r="AB127" s="7" t="str">
        <f ca="1">HYPERLINK("#"&amp;CELL("direccion",Tabla_471062!A123),"120")</f>
        <v>120</v>
      </c>
      <c r="AC127" s="7" t="str">
        <f ca="1">HYPERLINK("#"&amp;CELL("direccion",Tabla_471074!A123),"120")</f>
        <v>120</v>
      </c>
      <c r="AD127" s="3" t="s">
        <v>213</v>
      </c>
      <c r="AE127" s="4">
        <v>45838</v>
      </c>
    </row>
    <row r="128" spans="1:31" x14ac:dyDescent="0.25">
      <c r="A128" s="3">
        <v>2025</v>
      </c>
      <c r="B128" s="4">
        <v>45748</v>
      </c>
      <c r="C128" s="4">
        <v>45838</v>
      </c>
      <c r="D128" s="3" t="s">
        <v>84</v>
      </c>
      <c r="E128" s="3">
        <v>1142</v>
      </c>
      <c r="F128" s="3" t="s">
        <v>269</v>
      </c>
      <c r="G128" s="3" t="s">
        <v>269</v>
      </c>
      <c r="H128" s="3" t="s">
        <v>225</v>
      </c>
      <c r="I128" s="6" t="s">
        <v>517</v>
      </c>
      <c r="J128" s="6" t="s">
        <v>518</v>
      </c>
      <c r="K128" s="6" t="s">
        <v>425</v>
      </c>
      <c r="L128" s="3" t="s">
        <v>91</v>
      </c>
      <c r="M128" s="3">
        <v>21300</v>
      </c>
      <c r="N128" s="3" t="s">
        <v>212</v>
      </c>
      <c r="O128" s="3">
        <v>18418.32</v>
      </c>
      <c r="P128" s="3" t="s">
        <v>212</v>
      </c>
      <c r="Q128" s="7" t="str">
        <f ca="1">HYPERLINK("#"&amp;CELL("direccion",Tabla_471065!A124),"121")</f>
        <v>121</v>
      </c>
      <c r="R128" s="7" t="str">
        <f ca="1">HYPERLINK("#"&amp;CELL("direccion",Tabla_471039!A124),"121")</f>
        <v>121</v>
      </c>
      <c r="S128" s="7" t="str">
        <f ca="1">HYPERLINK("#"&amp;CELL("direccion",Tabla_471067!A124),"121")</f>
        <v>121</v>
      </c>
      <c r="T128" s="7" t="str">
        <f ca="1">HYPERLINK("#"&amp;CELL("direccion",Tabla_471023!A124),"121")</f>
        <v>121</v>
      </c>
      <c r="U128" s="7" t="str">
        <f ca="1">HYPERLINK("#"&amp;CELL("direccion",Tabla_471047!A124),"121")</f>
        <v>121</v>
      </c>
      <c r="V128" s="7" t="str">
        <f ca="1">HYPERLINK("#"&amp;CELL("direccion",Tabla_471030!A124),"121")</f>
        <v>121</v>
      </c>
      <c r="W128" s="7" t="str">
        <f ca="1">HYPERLINK("#"&amp;CELL("direccion",Tabla_471041!A124),"121")</f>
        <v>121</v>
      </c>
      <c r="X128" s="7" t="str">
        <f ca="1">HYPERLINK("#"&amp;CELL("direccion",Tabla_471031!A124),"121")</f>
        <v>121</v>
      </c>
      <c r="Y128" s="7" t="str">
        <f ca="1">HYPERLINK("#"&amp;CELL("direccion",Tabla_471032!A124),"121")</f>
        <v>121</v>
      </c>
      <c r="Z128" s="7" t="str">
        <f ca="1">HYPERLINK("#"&amp;CELL("direccion",Tabla_471059!A124),"121")</f>
        <v>121</v>
      </c>
      <c r="AA128" s="7" t="str">
        <f ca="1">HYPERLINK("#"&amp;CELL("direccion",Tabla_471071!A124),"121")</f>
        <v>121</v>
      </c>
      <c r="AB128" s="7" t="str">
        <f ca="1">HYPERLINK("#"&amp;CELL("direccion",Tabla_471062!A124),"121")</f>
        <v>121</v>
      </c>
      <c r="AC128" s="7" t="str">
        <f ca="1">HYPERLINK("#"&amp;CELL("direccion",Tabla_471074!A124),"121")</f>
        <v>121</v>
      </c>
      <c r="AD128" s="3" t="s">
        <v>213</v>
      </c>
      <c r="AE128" s="4">
        <v>45838</v>
      </c>
    </row>
    <row r="129" spans="1:31" x14ac:dyDescent="0.25">
      <c r="A129" s="3">
        <v>2025</v>
      </c>
      <c r="B129" s="4">
        <v>45748</v>
      </c>
      <c r="C129" s="4">
        <v>45838</v>
      </c>
      <c r="D129" s="3" t="s">
        <v>84</v>
      </c>
      <c r="E129" s="3">
        <v>1124</v>
      </c>
      <c r="F129" s="3" t="s">
        <v>269</v>
      </c>
      <c r="G129" s="3" t="s">
        <v>269</v>
      </c>
      <c r="H129" s="3" t="s">
        <v>225</v>
      </c>
      <c r="I129" s="6" t="s">
        <v>519</v>
      </c>
      <c r="J129" s="6" t="s">
        <v>348</v>
      </c>
      <c r="K129" s="6" t="s">
        <v>431</v>
      </c>
      <c r="L129" s="3" t="s">
        <v>92</v>
      </c>
      <c r="M129" s="3">
        <v>11129</v>
      </c>
      <c r="N129" s="3" t="s">
        <v>212</v>
      </c>
      <c r="O129" s="3">
        <v>10235.200000000001</v>
      </c>
      <c r="P129" s="3" t="s">
        <v>212</v>
      </c>
      <c r="Q129" s="7" t="str">
        <f ca="1">HYPERLINK("#"&amp;CELL("direccion",Tabla_471065!A125),"122")</f>
        <v>122</v>
      </c>
      <c r="R129" s="7" t="str">
        <f ca="1">HYPERLINK("#"&amp;CELL("direccion",Tabla_471039!A125),"122")</f>
        <v>122</v>
      </c>
      <c r="S129" s="7" t="str">
        <f ca="1">HYPERLINK("#"&amp;CELL("direccion",Tabla_471067!A125),"122")</f>
        <v>122</v>
      </c>
      <c r="T129" s="7" t="str">
        <f ca="1">HYPERLINK("#"&amp;CELL("direccion",Tabla_471023!A125),"122")</f>
        <v>122</v>
      </c>
      <c r="U129" s="7" t="str">
        <f ca="1">HYPERLINK("#"&amp;CELL("direccion",Tabla_471047!A125),"122")</f>
        <v>122</v>
      </c>
      <c r="V129" s="7" t="str">
        <f ca="1">HYPERLINK("#"&amp;CELL("direccion",Tabla_471030!A125),"122")</f>
        <v>122</v>
      </c>
      <c r="W129" s="7" t="str">
        <f ca="1">HYPERLINK("#"&amp;CELL("direccion",Tabla_471041!A125),"122")</f>
        <v>122</v>
      </c>
      <c r="X129" s="7" t="str">
        <f ca="1">HYPERLINK("#"&amp;CELL("direccion",Tabla_471031!A125),"122")</f>
        <v>122</v>
      </c>
      <c r="Y129" s="7" t="str">
        <f ca="1">HYPERLINK("#"&amp;CELL("direccion",Tabla_471032!A125),"122")</f>
        <v>122</v>
      </c>
      <c r="Z129" s="7" t="str">
        <f ca="1">HYPERLINK("#"&amp;CELL("direccion",Tabla_471059!A125),"122")</f>
        <v>122</v>
      </c>
      <c r="AA129" s="7" t="str">
        <f ca="1">HYPERLINK("#"&amp;CELL("direccion",Tabla_471071!A125),"122")</f>
        <v>122</v>
      </c>
      <c r="AB129" s="7" t="str">
        <f ca="1">HYPERLINK("#"&amp;CELL("direccion",Tabla_471062!A125),"122")</f>
        <v>122</v>
      </c>
      <c r="AC129" s="7" t="str">
        <f ca="1">HYPERLINK("#"&amp;CELL("direccion",Tabla_471074!A125),"122")</f>
        <v>122</v>
      </c>
      <c r="AD129" s="3" t="s">
        <v>213</v>
      </c>
      <c r="AE129" s="4">
        <v>45838</v>
      </c>
    </row>
    <row r="130" spans="1:31" x14ac:dyDescent="0.25">
      <c r="A130" s="3">
        <v>2025</v>
      </c>
      <c r="B130" s="4">
        <v>45748</v>
      </c>
      <c r="C130" s="4">
        <v>45838</v>
      </c>
      <c r="D130" s="3" t="s">
        <v>84</v>
      </c>
      <c r="E130" s="3">
        <v>1142</v>
      </c>
      <c r="F130" s="3" t="s">
        <v>269</v>
      </c>
      <c r="G130" s="3" t="s">
        <v>269</v>
      </c>
      <c r="H130" s="3" t="s">
        <v>225</v>
      </c>
      <c r="I130" s="6" t="s">
        <v>520</v>
      </c>
      <c r="J130" s="6" t="s">
        <v>521</v>
      </c>
      <c r="K130" s="6" t="s">
        <v>305</v>
      </c>
      <c r="L130" s="3" t="s">
        <v>91</v>
      </c>
      <c r="M130" s="3">
        <v>21300</v>
      </c>
      <c r="N130" s="3" t="s">
        <v>212</v>
      </c>
      <c r="O130" s="3">
        <v>18418.32</v>
      </c>
      <c r="P130" s="3" t="s">
        <v>212</v>
      </c>
      <c r="Q130" s="7" t="str">
        <f ca="1">HYPERLINK("#"&amp;CELL("direccion",Tabla_471065!A126),"123")</f>
        <v>123</v>
      </c>
      <c r="R130" s="7" t="str">
        <f ca="1">HYPERLINK("#"&amp;CELL("direccion",Tabla_471039!A126),"123")</f>
        <v>123</v>
      </c>
      <c r="S130" s="7" t="str">
        <f ca="1">HYPERLINK("#"&amp;CELL("direccion",Tabla_471067!A126),"123")</f>
        <v>123</v>
      </c>
      <c r="T130" s="7" t="str">
        <f ca="1">HYPERLINK("#"&amp;CELL("direccion",Tabla_471023!A126),"123")</f>
        <v>123</v>
      </c>
      <c r="U130" s="7" t="str">
        <f ca="1">HYPERLINK("#"&amp;CELL("direccion",Tabla_471047!A126),"123")</f>
        <v>123</v>
      </c>
      <c r="V130" s="7" t="str">
        <f ca="1">HYPERLINK("#"&amp;CELL("direccion",Tabla_471030!A126),"123")</f>
        <v>123</v>
      </c>
      <c r="W130" s="7" t="str">
        <f ca="1">HYPERLINK("#"&amp;CELL("direccion",Tabla_471041!A126),"123")</f>
        <v>123</v>
      </c>
      <c r="X130" s="7" t="str">
        <f ca="1">HYPERLINK("#"&amp;CELL("direccion",Tabla_471031!A126),"123")</f>
        <v>123</v>
      </c>
      <c r="Y130" s="7" t="str">
        <f ca="1">HYPERLINK("#"&amp;CELL("direccion",Tabla_471032!A126),"123")</f>
        <v>123</v>
      </c>
      <c r="Z130" s="7" t="str">
        <f ca="1">HYPERLINK("#"&amp;CELL("direccion",Tabla_471059!A126),"123")</f>
        <v>123</v>
      </c>
      <c r="AA130" s="7" t="str">
        <f ca="1">HYPERLINK("#"&amp;CELL("direccion",Tabla_471071!A126),"123")</f>
        <v>123</v>
      </c>
      <c r="AB130" s="7" t="str">
        <f ca="1">HYPERLINK("#"&amp;CELL("direccion",Tabla_471062!A126),"123")</f>
        <v>123</v>
      </c>
      <c r="AC130" s="7" t="str">
        <f ca="1">HYPERLINK("#"&amp;CELL("direccion",Tabla_471074!A126),"123")</f>
        <v>123</v>
      </c>
      <c r="AD130" s="3" t="s">
        <v>213</v>
      </c>
      <c r="AE130" s="4">
        <v>45838</v>
      </c>
    </row>
    <row r="131" spans="1:31" x14ac:dyDescent="0.25">
      <c r="A131" s="3">
        <v>2025</v>
      </c>
      <c r="B131" s="4">
        <v>45748</v>
      </c>
      <c r="C131" s="4">
        <v>45838</v>
      </c>
      <c r="D131" s="3" t="s">
        <v>84</v>
      </c>
      <c r="E131" s="3">
        <v>1142</v>
      </c>
      <c r="F131" s="3" t="s">
        <v>269</v>
      </c>
      <c r="G131" s="3" t="s">
        <v>269</v>
      </c>
      <c r="H131" s="3" t="s">
        <v>225</v>
      </c>
      <c r="I131" s="6" t="s">
        <v>522</v>
      </c>
      <c r="J131" s="6" t="s">
        <v>348</v>
      </c>
      <c r="K131" s="6" t="s">
        <v>431</v>
      </c>
      <c r="L131" s="3" t="s">
        <v>91</v>
      </c>
      <c r="M131" s="3">
        <v>21300</v>
      </c>
      <c r="N131" s="3" t="s">
        <v>212</v>
      </c>
      <c r="O131" s="3">
        <v>18418.32</v>
      </c>
      <c r="P131" s="3" t="s">
        <v>212</v>
      </c>
      <c r="Q131" s="7" t="str">
        <f ca="1">HYPERLINK("#"&amp;CELL("direccion",Tabla_471065!A127),"124")</f>
        <v>124</v>
      </c>
      <c r="R131" s="7" t="str">
        <f ca="1">HYPERLINK("#"&amp;CELL("direccion",Tabla_471039!A127),"124")</f>
        <v>124</v>
      </c>
      <c r="S131" s="7" t="str">
        <f ca="1">HYPERLINK("#"&amp;CELL("direccion",Tabla_471067!A127),"124")</f>
        <v>124</v>
      </c>
      <c r="T131" s="7" t="str">
        <f ca="1">HYPERLINK("#"&amp;CELL("direccion",Tabla_471023!A127),"124")</f>
        <v>124</v>
      </c>
      <c r="U131" s="7" t="str">
        <f ca="1">HYPERLINK("#"&amp;CELL("direccion",Tabla_471047!A127),"124")</f>
        <v>124</v>
      </c>
      <c r="V131" s="7" t="str">
        <f ca="1">HYPERLINK("#"&amp;CELL("direccion",Tabla_471030!A127),"124")</f>
        <v>124</v>
      </c>
      <c r="W131" s="7" t="str">
        <f ca="1">HYPERLINK("#"&amp;CELL("direccion",Tabla_471041!A127),"124")</f>
        <v>124</v>
      </c>
      <c r="X131" s="7" t="str">
        <f ca="1">HYPERLINK("#"&amp;CELL("direccion",Tabla_471031!A127),"124")</f>
        <v>124</v>
      </c>
      <c r="Y131" s="7" t="str">
        <f ca="1">HYPERLINK("#"&amp;CELL("direccion",Tabla_471032!A127),"124")</f>
        <v>124</v>
      </c>
      <c r="Z131" s="7" t="str">
        <f ca="1">HYPERLINK("#"&amp;CELL("direccion",Tabla_471059!A127),"124")</f>
        <v>124</v>
      </c>
      <c r="AA131" s="7" t="str">
        <f ca="1">HYPERLINK("#"&amp;CELL("direccion",Tabla_471071!A127),"124")</f>
        <v>124</v>
      </c>
      <c r="AB131" s="7" t="str">
        <f ca="1">HYPERLINK("#"&amp;CELL("direccion",Tabla_471062!A127),"124")</f>
        <v>124</v>
      </c>
      <c r="AC131" s="7" t="str">
        <f ca="1">HYPERLINK("#"&amp;CELL("direccion",Tabla_471074!A127),"124")</f>
        <v>124</v>
      </c>
      <c r="AD131" s="3" t="s">
        <v>213</v>
      </c>
      <c r="AE131" s="4">
        <v>45838</v>
      </c>
    </row>
    <row r="132" spans="1:31" x14ac:dyDescent="0.25">
      <c r="A132" s="3">
        <v>2025</v>
      </c>
      <c r="B132" s="4">
        <v>45748</v>
      </c>
      <c r="C132" s="4">
        <v>45838</v>
      </c>
      <c r="D132" s="3" t="s">
        <v>84</v>
      </c>
      <c r="E132" s="3">
        <v>1124</v>
      </c>
      <c r="F132" s="3" t="s">
        <v>269</v>
      </c>
      <c r="G132" s="3" t="s">
        <v>269</v>
      </c>
      <c r="H132" s="3" t="s">
        <v>225</v>
      </c>
      <c r="I132" s="6" t="s">
        <v>523</v>
      </c>
      <c r="J132" s="6" t="s">
        <v>524</v>
      </c>
      <c r="K132" s="6" t="s">
        <v>556</v>
      </c>
      <c r="L132" s="3" t="s">
        <v>91</v>
      </c>
      <c r="M132" s="3">
        <v>11129</v>
      </c>
      <c r="N132" s="3" t="s">
        <v>212</v>
      </c>
      <c r="O132" s="3">
        <v>10235.200000000001</v>
      </c>
      <c r="P132" s="3" t="s">
        <v>212</v>
      </c>
      <c r="Q132" s="7" t="str">
        <f ca="1">HYPERLINK("#"&amp;CELL("direccion",Tabla_471065!A128),"125")</f>
        <v>125</v>
      </c>
      <c r="R132" s="7" t="str">
        <f ca="1">HYPERLINK("#"&amp;CELL("direccion",Tabla_471039!A128),"125")</f>
        <v>125</v>
      </c>
      <c r="S132" s="7" t="str">
        <f ca="1">HYPERLINK("#"&amp;CELL("direccion",Tabla_471067!A128),"125")</f>
        <v>125</v>
      </c>
      <c r="T132" s="7" t="str">
        <f ca="1">HYPERLINK("#"&amp;CELL("direccion",Tabla_471023!A128),"125")</f>
        <v>125</v>
      </c>
      <c r="U132" s="7" t="str">
        <f ca="1">HYPERLINK("#"&amp;CELL("direccion",Tabla_471047!A128),"125")</f>
        <v>125</v>
      </c>
      <c r="V132" s="7" t="str">
        <f ca="1">HYPERLINK("#"&amp;CELL("direccion",Tabla_471030!A128),"125")</f>
        <v>125</v>
      </c>
      <c r="W132" s="7" t="str">
        <f ca="1">HYPERLINK("#"&amp;CELL("direccion",Tabla_471041!A128),"125")</f>
        <v>125</v>
      </c>
      <c r="X132" s="7" t="str">
        <f ca="1">HYPERLINK("#"&amp;CELL("direccion",Tabla_471031!A128),"125")</f>
        <v>125</v>
      </c>
      <c r="Y132" s="7" t="str">
        <f ca="1">HYPERLINK("#"&amp;CELL("direccion",Tabla_471032!A128),"125")</f>
        <v>125</v>
      </c>
      <c r="Z132" s="7" t="str">
        <f ca="1">HYPERLINK("#"&amp;CELL("direccion",Tabla_471059!A128),"125")</f>
        <v>125</v>
      </c>
      <c r="AA132" s="7" t="str">
        <f ca="1">HYPERLINK("#"&amp;CELL("direccion",Tabla_471071!A128),"125")</f>
        <v>125</v>
      </c>
      <c r="AB132" s="7" t="str">
        <f ca="1">HYPERLINK("#"&amp;CELL("direccion",Tabla_471062!A128),"125")</f>
        <v>125</v>
      </c>
      <c r="AC132" s="7" t="str">
        <f ca="1">HYPERLINK("#"&amp;CELL("direccion",Tabla_471074!A128),"125")</f>
        <v>125</v>
      </c>
      <c r="AD132" s="3" t="s">
        <v>213</v>
      </c>
      <c r="AE132" s="4">
        <v>45838</v>
      </c>
    </row>
    <row r="133" spans="1:31" x14ac:dyDescent="0.25">
      <c r="A133" s="3">
        <v>2025</v>
      </c>
      <c r="B133" s="4">
        <v>45748</v>
      </c>
      <c r="C133" s="4">
        <v>45838</v>
      </c>
      <c r="D133" s="3" t="s">
        <v>84</v>
      </c>
      <c r="E133" s="3">
        <v>1124</v>
      </c>
      <c r="F133" s="3" t="s">
        <v>269</v>
      </c>
      <c r="G133" s="3" t="s">
        <v>269</v>
      </c>
      <c r="H133" s="3" t="s">
        <v>225</v>
      </c>
      <c r="I133" s="6" t="s">
        <v>525</v>
      </c>
      <c r="J133" s="6" t="s">
        <v>526</v>
      </c>
      <c r="K133" s="6" t="s">
        <v>346</v>
      </c>
      <c r="L133" s="3" t="s">
        <v>91</v>
      </c>
      <c r="M133" s="3">
        <v>11129</v>
      </c>
      <c r="N133" s="3" t="s">
        <v>212</v>
      </c>
      <c r="O133" s="3">
        <v>10235.200000000001</v>
      </c>
      <c r="P133" s="3" t="s">
        <v>212</v>
      </c>
      <c r="Q133" s="7" t="str">
        <f ca="1">HYPERLINK("#"&amp;CELL("direccion",Tabla_471065!A129),"126")</f>
        <v>126</v>
      </c>
      <c r="R133" s="7" t="str">
        <f ca="1">HYPERLINK("#"&amp;CELL("direccion",Tabla_471039!A129),"126")</f>
        <v>126</v>
      </c>
      <c r="S133" s="7" t="str">
        <f ca="1">HYPERLINK("#"&amp;CELL("direccion",Tabla_471067!A129),"126")</f>
        <v>126</v>
      </c>
      <c r="T133" s="7" t="str">
        <f ca="1">HYPERLINK("#"&amp;CELL("direccion",Tabla_471023!A129),"126")</f>
        <v>126</v>
      </c>
      <c r="U133" s="7" t="str">
        <f ca="1">HYPERLINK("#"&amp;CELL("direccion",Tabla_471047!A129),"126")</f>
        <v>126</v>
      </c>
      <c r="V133" s="7" t="str">
        <f ca="1">HYPERLINK("#"&amp;CELL("direccion",Tabla_471030!A129),"126")</f>
        <v>126</v>
      </c>
      <c r="W133" s="7" t="str">
        <f ca="1">HYPERLINK("#"&amp;CELL("direccion",Tabla_471041!A129),"126")</f>
        <v>126</v>
      </c>
      <c r="X133" s="7" t="str">
        <f ca="1">HYPERLINK("#"&amp;CELL("direccion",Tabla_471031!A129),"126")</f>
        <v>126</v>
      </c>
      <c r="Y133" s="7" t="str">
        <f ca="1">HYPERLINK("#"&amp;CELL("direccion",Tabla_471032!A129),"126")</f>
        <v>126</v>
      </c>
      <c r="Z133" s="7" t="str">
        <f ca="1">HYPERLINK("#"&amp;CELL("direccion",Tabla_471059!A129),"126")</f>
        <v>126</v>
      </c>
      <c r="AA133" s="7" t="str">
        <f ca="1">HYPERLINK("#"&amp;CELL("direccion",Tabla_471071!A129),"126")</f>
        <v>126</v>
      </c>
      <c r="AB133" s="7" t="str">
        <f ca="1">HYPERLINK("#"&amp;CELL("direccion",Tabla_471062!A129),"126")</f>
        <v>126</v>
      </c>
      <c r="AC133" s="7" t="str">
        <f ca="1">HYPERLINK("#"&amp;CELL("direccion",Tabla_471074!A129),"126")</f>
        <v>126</v>
      </c>
      <c r="AD133" s="3" t="s">
        <v>213</v>
      </c>
      <c r="AE133" s="4">
        <v>45838</v>
      </c>
    </row>
    <row r="134" spans="1:31" x14ac:dyDescent="0.25">
      <c r="A134" s="3">
        <v>2025</v>
      </c>
      <c r="B134" s="4">
        <v>45748</v>
      </c>
      <c r="C134" s="4">
        <v>45838</v>
      </c>
      <c r="D134" s="3" t="s">
        <v>84</v>
      </c>
      <c r="E134" s="3">
        <v>1124</v>
      </c>
      <c r="F134" s="3" t="s">
        <v>269</v>
      </c>
      <c r="G134" s="3" t="s">
        <v>269</v>
      </c>
      <c r="H134" s="3" t="s">
        <v>225</v>
      </c>
      <c r="I134" s="6" t="s">
        <v>527</v>
      </c>
      <c r="J134" s="6" t="s">
        <v>461</v>
      </c>
      <c r="K134" s="6" t="s">
        <v>294</v>
      </c>
      <c r="L134" s="3" t="s">
        <v>91</v>
      </c>
      <c r="M134" s="3">
        <v>11129</v>
      </c>
      <c r="N134" s="3" t="s">
        <v>212</v>
      </c>
      <c r="O134" s="3">
        <v>10235.200000000001</v>
      </c>
      <c r="P134" s="3" t="s">
        <v>212</v>
      </c>
      <c r="Q134" s="7" t="str">
        <f ca="1">HYPERLINK("#"&amp;CELL("direccion",Tabla_471065!A130),"127")</f>
        <v>127</v>
      </c>
      <c r="R134" s="7" t="str">
        <f ca="1">HYPERLINK("#"&amp;CELL("direccion",Tabla_471039!A130),"127")</f>
        <v>127</v>
      </c>
      <c r="S134" s="7" t="str">
        <f ca="1">HYPERLINK("#"&amp;CELL("direccion",Tabla_471067!A130),"127")</f>
        <v>127</v>
      </c>
      <c r="T134" s="7" t="str">
        <f ca="1">HYPERLINK("#"&amp;CELL("direccion",Tabla_471023!A130),"127")</f>
        <v>127</v>
      </c>
      <c r="U134" s="7" t="str">
        <f ca="1">HYPERLINK("#"&amp;CELL("direccion",Tabla_471047!A130),"127")</f>
        <v>127</v>
      </c>
      <c r="V134" s="7" t="str">
        <f ca="1">HYPERLINK("#"&amp;CELL("direccion",Tabla_471030!A130),"127")</f>
        <v>127</v>
      </c>
      <c r="W134" s="7" t="str">
        <f ca="1">HYPERLINK("#"&amp;CELL("direccion",Tabla_471041!A130),"127")</f>
        <v>127</v>
      </c>
      <c r="X134" s="7" t="str">
        <f ca="1">HYPERLINK("#"&amp;CELL("direccion",Tabla_471031!A130),"127")</f>
        <v>127</v>
      </c>
      <c r="Y134" s="7" t="str">
        <f ca="1">HYPERLINK("#"&amp;CELL("direccion",Tabla_471032!A130),"127")</f>
        <v>127</v>
      </c>
      <c r="Z134" s="7" t="str">
        <f ca="1">HYPERLINK("#"&amp;CELL("direccion",Tabla_471059!A130),"127")</f>
        <v>127</v>
      </c>
      <c r="AA134" s="7" t="str">
        <f ca="1">HYPERLINK("#"&amp;CELL("direccion",Tabla_471071!A130),"127")</f>
        <v>127</v>
      </c>
      <c r="AB134" s="7" t="str">
        <f ca="1">HYPERLINK("#"&amp;CELL("direccion",Tabla_471062!A130),"127")</f>
        <v>127</v>
      </c>
      <c r="AC134" s="7" t="str">
        <f ca="1">HYPERLINK("#"&amp;CELL("direccion",Tabla_471074!A130),"127")</f>
        <v>127</v>
      </c>
      <c r="AD134" s="3" t="s">
        <v>213</v>
      </c>
      <c r="AE134" s="4">
        <v>45838</v>
      </c>
    </row>
    <row r="135" spans="1:31" x14ac:dyDescent="0.25">
      <c r="A135" s="3">
        <v>2025</v>
      </c>
      <c r="B135" s="4">
        <v>45748</v>
      </c>
      <c r="C135" s="4">
        <v>45838</v>
      </c>
      <c r="D135" s="3" t="s">
        <v>84</v>
      </c>
      <c r="E135" s="3">
        <v>1145</v>
      </c>
      <c r="F135" s="3" t="s">
        <v>269</v>
      </c>
      <c r="G135" s="3" t="s">
        <v>269</v>
      </c>
      <c r="H135" s="3" t="s">
        <v>225</v>
      </c>
      <c r="I135" s="6" t="s">
        <v>528</v>
      </c>
      <c r="J135" s="6" t="s">
        <v>348</v>
      </c>
      <c r="K135" s="6" t="s">
        <v>322</v>
      </c>
      <c r="L135" s="3" t="s">
        <v>92</v>
      </c>
      <c r="M135" s="3">
        <v>23800</v>
      </c>
      <c r="N135" s="3" t="s">
        <v>212</v>
      </c>
      <c r="O135" s="3">
        <v>20384.32</v>
      </c>
      <c r="P135" s="3" t="s">
        <v>212</v>
      </c>
      <c r="Q135" s="7" t="str">
        <f ca="1">HYPERLINK("#"&amp;CELL("direccion",Tabla_471065!A131),"128")</f>
        <v>128</v>
      </c>
      <c r="R135" s="7" t="str">
        <f ca="1">HYPERLINK("#"&amp;CELL("direccion",Tabla_471039!A131),"128")</f>
        <v>128</v>
      </c>
      <c r="S135" s="7" t="str">
        <f ca="1">HYPERLINK("#"&amp;CELL("direccion",Tabla_471067!A131),"128")</f>
        <v>128</v>
      </c>
      <c r="T135" s="7" t="str">
        <f ca="1">HYPERLINK("#"&amp;CELL("direccion",Tabla_471023!A131),"128")</f>
        <v>128</v>
      </c>
      <c r="U135" s="7" t="str">
        <f ca="1">HYPERLINK("#"&amp;CELL("direccion",Tabla_471047!A131),"128")</f>
        <v>128</v>
      </c>
      <c r="V135" s="7" t="str">
        <f ca="1">HYPERLINK("#"&amp;CELL("direccion",Tabla_471030!A131),"128")</f>
        <v>128</v>
      </c>
      <c r="W135" s="7" t="str">
        <f ca="1">HYPERLINK("#"&amp;CELL("direccion",Tabla_471041!A131),"128")</f>
        <v>128</v>
      </c>
      <c r="X135" s="7" t="str">
        <f ca="1">HYPERLINK("#"&amp;CELL("direccion",Tabla_471031!A131),"128")</f>
        <v>128</v>
      </c>
      <c r="Y135" s="7" t="str">
        <f ca="1">HYPERLINK("#"&amp;CELL("direccion",Tabla_471032!A131),"128")</f>
        <v>128</v>
      </c>
      <c r="Z135" s="7" t="str">
        <f ca="1">HYPERLINK("#"&amp;CELL("direccion",Tabla_471059!A131),"128")</f>
        <v>128</v>
      </c>
      <c r="AA135" s="7" t="str">
        <f ca="1">HYPERLINK("#"&amp;CELL("direccion",Tabla_471071!A131),"128")</f>
        <v>128</v>
      </c>
      <c r="AB135" s="7" t="str">
        <f ca="1">HYPERLINK("#"&amp;CELL("direccion",Tabla_471062!A131),"128")</f>
        <v>128</v>
      </c>
      <c r="AC135" s="7" t="str">
        <f ca="1">HYPERLINK("#"&amp;CELL("direccion",Tabla_471074!A131),"128")</f>
        <v>128</v>
      </c>
      <c r="AD135" s="3" t="s">
        <v>213</v>
      </c>
      <c r="AE135" s="4">
        <v>45838</v>
      </c>
    </row>
    <row r="136" spans="1:31" x14ac:dyDescent="0.25">
      <c r="A136" s="3">
        <v>2025</v>
      </c>
      <c r="B136" s="4">
        <v>45748</v>
      </c>
      <c r="C136" s="4">
        <v>45838</v>
      </c>
      <c r="D136" s="3" t="s">
        <v>84</v>
      </c>
      <c r="E136" s="3">
        <v>1124</v>
      </c>
      <c r="F136" s="3" t="s">
        <v>269</v>
      </c>
      <c r="G136" s="3" t="s">
        <v>269</v>
      </c>
      <c r="H136" s="3" t="s">
        <v>225</v>
      </c>
      <c r="I136" s="6" t="s">
        <v>529</v>
      </c>
      <c r="J136" s="6" t="s">
        <v>530</v>
      </c>
      <c r="K136" s="6" t="s">
        <v>288</v>
      </c>
      <c r="L136" s="3" t="s">
        <v>92</v>
      </c>
      <c r="M136" s="3">
        <v>11129</v>
      </c>
      <c r="N136" s="3" t="s">
        <v>212</v>
      </c>
      <c r="O136" s="3">
        <v>10235.200000000001</v>
      </c>
      <c r="P136" s="3" t="s">
        <v>212</v>
      </c>
      <c r="Q136" s="7" t="str">
        <f ca="1">HYPERLINK("#"&amp;CELL("direccion",Tabla_471065!A132),"129")</f>
        <v>129</v>
      </c>
      <c r="R136" s="7" t="str">
        <f ca="1">HYPERLINK("#"&amp;CELL("direccion",Tabla_471039!A132),"129")</f>
        <v>129</v>
      </c>
      <c r="S136" s="7" t="str">
        <f ca="1">HYPERLINK("#"&amp;CELL("direccion",Tabla_471067!A132),"129")</f>
        <v>129</v>
      </c>
      <c r="T136" s="7" t="str">
        <f ca="1">HYPERLINK("#"&amp;CELL("direccion",Tabla_471023!A132),"129")</f>
        <v>129</v>
      </c>
      <c r="U136" s="7" t="str">
        <f ca="1">HYPERLINK("#"&amp;CELL("direccion",Tabla_471047!A132),"129")</f>
        <v>129</v>
      </c>
      <c r="V136" s="7" t="str">
        <f ca="1">HYPERLINK("#"&amp;CELL("direccion",Tabla_471030!A132),"129")</f>
        <v>129</v>
      </c>
      <c r="W136" s="7" t="str">
        <f ca="1">HYPERLINK("#"&amp;CELL("direccion",Tabla_471041!A132),"129")</f>
        <v>129</v>
      </c>
      <c r="X136" s="7" t="str">
        <f ca="1">HYPERLINK("#"&amp;CELL("direccion",Tabla_471031!A132),"129")</f>
        <v>129</v>
      </c>
      <c r="Y136" s="7" t="str">
        <f ca="1">HYPERLINK("#"&amp;CELL("direccion",Tabla_471032!A132),"129")</f>
        <v>129</v>
      </c>
      <c r="Z136" s="7" t="str">
        <f ca="1">HYPERLINK("#"&amp;CELL("direccion",Tabla_471059!A132),"129")</f>
        <v>129</v>
      </c>
      <c r="AA136" s="7" t="str">
        <f ca="1">HYPERLINK("#"&amp;CELL("direccion",Tabla_471071!A132),"129")</f>
        <v>129</v>
      </c>
      <c r="AB136" s="7" t="str">
        <f ca="1">HYPERLINK("#"&amp;CELL("direccion",Tabla_471062!A132),"129")</f>
        <v>129</v>
      </c>
      <c r="AC136" s="7" t="str">
        <f ca="1">HYPERLINK("#"&amp;CELL("direccion",Tabla_471074!A132),"129")</f>
        <v>129</v>
      </c>
      <c r="AD136" s="3" t="s">
        <v>213</v>
      </c>
      <c r="AE136" s="4">
        <v>45838</v>
      </c>
    </row>
    <row r="137" spans="1:31" x14ac:dyDescent="0.25">
      <c r="A137" s="3">
        <v>2025</v>
      </c>
      <c r="B137" s="4">
        <v>45748</v>
      </c>
      <c r="C137" s="4">
        <v>45838</v>
      </c>
      <c r="D137" s="3" t="s">
        <v>84</v>
      </c>
      <c r="E137" s="3">
        <v>1124</v>
      </c>
      <c r="F137" s="3" t="s">
        <v>269</v>
      </c>
      <c r="G137" s="3" t="s">
        <v>269</v>
      </c>
      <c r="H137" s="3" t="s">
        <v>225</v>
      </c>
      <c r="I137" s="6" t="s">
        <v>422</v>
      </c>
      <c r="J137" s="6" t="s">
        <v>531</v>
      </c>
      <c r="K137" s="6" t="s">
        <v>532</v>
      </c>
      <c r="L137" s="3" t="s">
        <v>92</v>
      </c>
      <c r="M137" s="3">
        <v>11129</v>
      </c>
      <c r="N137" s="3" t="s">
        <v>212</v>
      </c>
      <c r="O137" s="3">
        <v>9231.2800000000007</v>
      </c>
      <c r="P137" s="3" t="s">
        <v>212</v>
      </c>
      <c r="Q137" s="7" t="str">
        <f ca="1">HYPERLINK("#"&amp;CELL("direccion",Tabla_471065!A133),"130")</f>
        <v>130</v>
      </c>
      <c r="R137" s="7" t="str">
        <f ca="1">HYPERLINK("#"&amp;CELL("direccion",Tabla_471039!A133),"130")</f>
        <v>130</v>
      </c>
      <c r="S137" s="7" t="str">
        <f ca="1">HYPERLINK("#"&amp;CELL("direccion",Tabla_471067!A133),"130")</f>
        <v>130</v>
      </c>
      <c r="T137" s="7" t="str">
        <f ca="1">HYPERLINK("#"&amp;CELL("direccion",Tabla_471023!A133),"130")</f>
        <v>130</v>
      </c>
      <c r="U137" s="7" t="str">
        <f ca="1">HYPERLINK("#"&amp;CELL("direccion",Tabla_471047!A133),"130")</f>
        <v>130</v>
      </c>
      <c r="V137" s="7" t="str">
        <f ca="1">HYPERLINK("#"&amp;CELL("direccion",Tabla_471030!A133),"130")</f>
        <v>130</v>
      </c>
      <c r="W137" s="7" t="str">
        <f ca="1">HYPERLINK("#"&amp;CELL("direccion",Tabla_471041!A133),"130")</f>
        <v>130</v>
      </c>
      <c r="X137" s="7" t="str">
        <f ca="1">HYPERLINK("#"&amp;CELL("direccion",Tabla_471031!A133),"130")</f>
        <v>130</v>
      </c>
      <c r="Y137" s="7" t="str">
        <f ca="1">HYPERLINK("#"&amp;CELL("direccion",Tabla_471032!A133),"130")</f>
        <v>130</v>
      </c>
      <c r="Z137" s="7" t="str">
        <f ca="1">HYPERLINK("#"&amp;CELL("direccion",Tabla_471059!A133),"130")</f>
        <v>130</v>
      </c>
      <c r="AA137" s="7" t="str">
        <f ca="1">HYPERLINK("#"&amp;CELL("direccion",Tabla_471071!A133),"130")</f>
        <v>130</v>
      </c>
      <c r="AB137" s="7" t="str">
        <f ca="1">HYPERLINK("#"&amp;CELL("direccion",Tabla_471062!A133),"130")</f>
        <v>130</v>
      </c>
      <c r="AC137" s="7" t="str">
        <f ca="1">HYPERLINK("#"&amp;CELL("direccion",Tabla_471074!A133),"130")</f>
        <v>130</v>
      </c>
      <c r="AD137" s="3" t="s">
        <v>213</v>
      </c>
      <c r="AE137" s="4">
        <v>45838</v>
      </c>
    </row>
    <row r="138" spans="1:31" x14ac:dyDescent="0.25">
      <c r="A138" s="3">
        <v>2025</v>
      </c>
      <c r="B138" s="4">
        <v>45748</v>
      </c>
      <c r="C138" s="4">
        <v>45838</v>
      </c>
      <c r="D138" s="3" t="s">
        <v>84</v>
      </c>
      <c r="E138" s="3">
        <v>1145</v>
      </c>
      <c r="F138" s="3" t="s">
        <v>269</v>
      </c>
      <c r="G138" s="3" t="s">
        <v>269</v>
      </c>
      <c r="H138" s="3" t="s">
        <v>225</v>
      </c>
      <c r="I138" s="6" t="s">
        <v>533</v>
      </c>
      <c r="J138" s="6" t="s">
        <v>534</v>
      </c>
      <c r="K138" s="6" t="s">
        <v>557</v>
      </c>
      <c r="L138" s="3" t="s">
        <v>92</v>
      </c>
      <c r="M138" s="3">
        <v>23800</v>
      </c>
      <c r="N138" s="3" t="s">
        <v>212</v>
      </c>
      <c r="O138" s="3">
        <v>20384.32</v>
      </c>
      <c r="P138" s="3" t="s">
        <v>212</v>
      </c>
      <c r="Q138" s="7" t="str">
        <f ca="1">HYPERLINK("#"&amp;CELL("direccion",Tabla_471065!A134),"131")</f>
        <v>131</v>
      </c>
      <c r="R138" s="7" t="str">
        <f ca="1">HYPERLINK("#"&amp;CELL("direccion",Tabla_471039!A134),"131")</f>
        <v>131</v>
      </c>
      <c r="S138" s="7" t="str">
        <f ca="1">HYPERLINK("#"&amp;CELL("direccion",Tabla_471067!A134),"131")</f>
        <v>131</v>
      </c>
      <c r="T138" s="7" t="str">
        <f ca="1">HYPERLINK("#"&amp;CELL("direccion",Tabla_471023!A134),"131")</f>
        <v>131</v>
      </c>
      <c r="U138" s="7" t="str">
        <f ca="1">HYPERLINK("#"&amp;CELL("direccion",Tabla_471047!A134),"131")</f>
        <v>131</v>
      </c>
      <c r="V138" s="7" t="str">
        <f ca="1">HYPERLINK("#"&amp;CELL("direccion",Tabla_471030!A134),"131")</f>
        <v>131</v>
      </c>
      <c r="W138" s="7" t="str">
        <f ca="1">HYPERLINK("#"&amp;CELL("direccion",Tabla_471041!A134),"131")</f>
        <v>131</v>
      </c>
      <c r="X138" s="7" t="str">
        <f ca="1">HYPERLINK("#"&amp;CELL("direccion",Tabla_471031!A134),"131")</f>
        <v>131</v>
      </c>
      <c r="Y138" s="7" t="str">
        <f ca="1">HYPERLINK("#"&amp;CELL("direccion",Tabla_471032!A134),"131")</f>
        <v>131</v>
      </c>
      <c r="Z138" s="7" t="str">
        <f ca="1">HYPERLINK("#"&amp;CELL("direccion",Tabla_471059!A134),"131")</f>
        <v>131</v>
      </c>
      <c r="AA138" s="7" t="str">
        <f ca="1">HYPERLINK("#"&amp;CELL("direccion",Tabla_471071!A134),"131")</f>
        <v>131</v>
      </c>
      <c r="AB138" s="7" t="str">
        <f ca="1">HYPERLINK("#"&amp;CELL("direccion",Tabla_471062!A134),"131")</f>
        <v>131</v>
      </c>
      <c r="AC138" s="7" t="str">
        <f ca="1">HYPERLINK("#"&amp;CELL("direccion",Tabla_471074!A134),"131")</f>
        <v>131</v>
      </c>
      <c r="AD138" s="3" t="s">
        <v>213</v>
      </c>
      <c r="AE138" s="4">
        <v>45838</v>
      </c>
    </row>
    <row r="139" spans="1:31" x14ac:dyDescent="0.25">
      <c r="A139" s="3">
        <v>2025</v>
      </c>
      <c r="B139" s="4">
        <v>45748</v>
      </c>
      <c r="C139" s="4">
        <v>45838</v>
      </c>
      <c r="D139" s="3" t="s">
        <v>84</v>
      </c>
      <c r="E139" s="3">
        <v>1154</v>
      </c>
      <c r="F139" s="3" t="s">
        <v>269</v>
      </c>
      <c r="G139" s="3" t="s">
        <v>269</v>
      </c>
      <c r="H139" s="3" t="s">
        <v>225</v>
      </c>
      <c r="I139" s="6" t="s">
        <v>344</v>
      </c>
      <c r="J139" s="6" t="s">
        <v>535</v>
      </c>
      <c r="K139" s="6" t="s">
        <v>558</v>
      </c>
      <c r="L139" s="3" t="s">
        <v>91</v>
      </c>
      <c r="M139" s="3">
        <v>45300</v>
      </c>
      <c r="N139" s="3" t="s">
        <v>212</v>
      </c>
      <c r="O139" s="3">
        <v>36988.14</v>
      </c>
      <c r="P139" s="3" t="s">
        <v>212</v>
      </c>
      <c r="Q139" s="7" t="str">
        <f ca="1">HYPERLINK("#"&amp;CELL("direccion",Tabla_471065!A135),"132")</f>
        <v>132</v>
      </c>
      <c r="R139" s="7" t="str">
        <f ca="1">HYPERLINK("#"&amp;CELL("direccion",Tabla_471039!A135),"132")</f>
        <v>132</v>
      </c>
      <c r="S139" s="7" t="str">
        <f ca="1">HYPERLINK("#"&amp;CELL("direccion",Tabla_471067!A135),"132")</f>
        <v>132</v>
      </c>
      <c r="T139" s="7" t="str">
        <f ca="1">HYPERLINK("#"&amp;CELL("direccion",Tabla_471023!A135),"132")</f>
        <v>132</v>
      </c>
      <c r="U139" s="7" t="str">
        <f ca="1">HYPERLINK("#"&amp;CELL("direccion",Tabla_471047!A135),"132")</f>
        <v>132</v>
      </c>
      <c r="V139" s="7" t="str">
        <f ca="1">HYPERLINK("#"&amp;CELL("direccion",Tabla_471030!A135),"132")</f>
        <v>132</v>
      </c>
      <c r="W139" s="7" t="str">
        <f ca="1">HYPERLINK("#"&amp;CELL("direccion",Tabla_471041!A135),"132")</f>
        <v>132</v>
      </c>
      <c r="X139" s="7" t="str">
        <f ca="1">HYPERLINK("#"&amp;CELL("direccion",Tabla_471031!A135),"132")</f>
        <v>132</v>
      </c>
      <c r="Y139" s="7" t="str">
        <f ca="1">HYPERLINK("#"&amp;CELL("direccion",Tabla_471032!A135),"132")</f>
        <v>132</v>
      </c>
      <c r="Z139" s="7" t="str">
        <f ca="1">HYPERLINK("#"&amp;CELL("direccion",Tabla_471059!A135),"132")</f>
        <v>132</v>
      </c>
      <c r="AA139" s="7" t="str">
        <f ca="1">HYPERLINK("#"&amp;CELL("direccion",Tabla_471071!A135),"132")</f>
        <v>132</v>
      </c>
      <c r="AB139" s="7" t="str">
        <f ca="1">HYPERLINK("#"&amp;CELL("direccion",Tabla_471062!A135),"132")</f>
        <v>132</v>
      </c>
      <c r="AC139" s="7" t="str">
        <f ca="1">HYPERLINK("#"&amp;CELL("direccion",Tabla_471074!A135),"132")</f>
        <v>132</v>
      </c>
      <c r="AD139" s="3" t="s">
        <v>213</v>
      </c>
      <c r="AE139" s="4">
        <v>45838</v>
      </c>
    </row>
    <row r="140" spans="1:31" x14ac:dyDescent="0.25">
      <c r="A140" s="3">
        <v>2025</v>
      </c>
      <c r="B140" s="4">
        <v>45748</v>
      </c>
      <c r="C140" s="4">
        <v>45838</v>
      </c>
      <c r="D140" s="3" t="s">
        <v>84</v>
      </c>
      <c r="E140" s="3">
        <v>1175</v>
      </c>
      <c r="F140" s="3" t="s">
        <v>269</v>
      </c>
      <c r="G140" s="3" t="s">
        <v>269</v>
      </c>
      <c r="H140" s="3" t="s">
        <v>225</v>
      </c>
      <c r="I140" s="6" t="s">
        <v>536</v>
      </c>
      <c r="J140" s="6" t="s">
        <v>346</v>
      </c>
      <c r="K140" s="6" t="s">
        <v>311</v>
      </c>
      <c r="L140" s="3" t="s">
        <v>91</v>
      </c>
      <c r="M140" s="3">
        <v>84300</v>
      </c>
      <c r="N140" s="3" t="s">
        <v>212</v>
      </c>
      <c r="O140" s="3">
        <v>64543</v>
      </c>
      <c r="P140" s="3" t="s">
        <v>212</v>
      </c>
      <c r="Q140" s="7" t="str">
        <f ca="1">HYPERLINK("#"&amp;CELL("direccion",Tabla_471065!A136),"133")</f>
        <v>133</v>
      </c>
      <c r="R140" s="7" t="str">
        <f ca="1">HYPERLINK("#"&amp;CELL("direccion",Tabla_471039!A136),"133")</f>
        <v>133</v>
      </c>
      <c r="S140" s="7" t="str">
        <f ca="1">HYPERLINK("#"&amp;CELL("direccion",Tabla_471067!A136),"133")</f>
        <v>133</v>
      </c>
      <c r="T140" s="7" t="str">
        <f ca="1">HYPERLINK("#"&amp;CELL("direccion",Tabla_471023!A136),"133")</f>
        <v>133</v>
      </c>
      <c r="U140" s="7" t="str">
        <f ca="1">HYPERLINK("#"&amp;CELL("direccion",Tabla_471047!A136),"133")</f>
        <v>133</v>
      </c>
      <c r="V140" s="7" t="str">
        <f ca="1">HYPERLINK("#"&amp;CELL("direccion",Tabla_471030!A136),"133")</f>
        <v>133</v>
      </c>
      <c r="W140" s="7" t="str">
        <f ca="1">HYPERLINK("#"&amp;CELL("direccion",Tabla_471041!A136),"133")</f>
        <v>133</v>
      </c>
      <c r="X140" s="7" t="str">
        <f ca="1">HYPERLINK("#"&amp;CELL("direccion",Tabla_471031!A136),"133")</f>
        <v>133</v>
      </c>
      <c r="Y140" s="7" t="str">
        <f ca="1">HYPERLINK("#"&amp;CELL("direccion",Tabla_471032!A136),"133")</f>
        <v>133</v>
      </c>
      <c r="Z140" s="7" t="str">
        <f ca="1">HYPERLINK("#"&amp;CELL("direccion",Tabla_471059!A136),"133")</f>
        <v>133</v>
      </c>
      <c r="AA140" s="7" t="str">
        <f ca="1">HYPERLINK("#"&amp;CELL("direccion",Tabla_471071!A136),"133")</f>
        <v>133</v>
      </c>
      <c r="AB140" s="7" t="str">
        <f ca="1">HYPERLINK("#"&amp;CELL("direccion",Tabla_471062!A136),"133")</f>
        <v>133</v>
      </c>
      <c r="AC140" s="7" t="str">
        <f ca="1">HYPERLINK("#"&amp;CELL("direccion",Tabla_471074!A136),"133")</f>
        <v>133</v>
      </c>
      <c r="AD140" s="3" t="s">
        <v>213</v>
      </c>
      <c r="AE140" s="4">
        <v>45838</v>
      </c>
    </row>
    <row r="141" spans="1:31" x14ac:dyDescent="0.25">
      <c r="A141" s="3">
        <v>2025</v>
      </c>
      <c r="B141" s="4">
        <v>45748</v>
      </c>
      <c r="C141" s="4">
        <v>45838</v>
      </c>
      <c r="D141" s="3" t="s">
        <v>84</v>
      </c>
      <c r="E141" s="3">
        <v>1175</v>
      </c>
      <c r="F141" s="3" t="s">
        <v>269</v>
      </c>
      <c r="G141" s="3" t="s">
        <v>269</v>
      </c>
      <c r="H141" s="3" t="s">
        <v>225</v>
      </c>
      <c r="I141" s="6" t="s">
        <v>537</v>
      </c>
      <c r="J141" s="6" t="s">
        <v>538</v>
      </c>
      <c r="K141" s="6" t="s">
        <v>559</v>
      </c>
      <c r="L141" s="3" t="s">
        <v>92</v>
      </c>
      <c r="M141" s="3">
        <v>84300</v>
      </c>
      <c r="N141" s="3" t="s">
        <v>212</v>
      </c>
      <c r="O141" s="3">
        <v>64543</v>
      </c>
      <c r="P141" s="3" t="s">
        <v>212</v>
      </c>
      <c r="Q141" s="7" t="str">
        <f ca="1">HYPERLINK("#"&amp;CELL("direccion",Tabla_471065!A137),"134")</f>
        <v>134</v>
      </c>
      <c r="R141" s="7" t="str">
        <f ca="1">HYPERLINK("#"&amp;CELL("direccion",Tabla_471039!A137),"134")</f>
        <v>134</v>
      </c>
      <c r="S141" s="7" t="str">
        <f ca="1">HYPERLINK("#"&amp;CELL("direccion",Tabla_471067!A137),"134")</f>
        <v>134</v>
      </c>
      <c r="T141" s="7" t="str">
        <f ca="1">HYPERLINK("#"&amp;CELL("direccion",Tabla_471023!A137),"134")</f>
        <v>134</v>
      </c>
      <c r="U141" s="7" t="str">
        <f ca="1">HYPERLINK("#"&amp;CELL("direccion",Tabla_471047!A137),"134")</f>
        <v>134</v>
      </c>
      <c r="V141" s="7" t="str">
        <f ca="1">HYPERLINK("#"&amp;CELL("direccion",Tabla_471030!A137),"134")</f>
        <v>134</v>
      </c>
      <c r="W141" s="7" t="str">
        <f ca="1">HYPERLINK("#"&amp;CELL("direccion",Tabla_471041!A137),"134")</f>
        <v>134</v>
      </c>
      <c r="X141" s="7" t="str">
        <f ca="1">HYPERLINK("#"&amp;CELL("direccion",Tabla_471031!A137),"134")</f>
        <v>134</v>
      </c>
      <c r="Y141" s="7" t="str">
        <f ca="1">HYPERLINK("#"&amp;CELL("direccion",Tabla_471032!A137),"134")</f>
        <v>134</v>
      </c>
      <c r="Z141" s="7" t="str">
        <f ca="1">HYPERLINK("#"&amp;CELL("direccion",Tabla_471059!A137),"134")</f>
        <v>134</v>
      </c>
      <c r="AA141" s="7" t="str">
        <f ca="1">HYPERLINK("#"&amp;CELL("direccion",Tabla_471071!A137),"134")</f>
        <v>134</v>
      </c>
      <c r="AB141" s="7" t="str">
        <f ca="1">HYPERLINK("#"&amp;CELL("direccion",Tabla_471062!A137),"134")</f>
        <v>134</v>
      </c>
      <c r="AC141" s="7" t="str">
        <f ca="1">HYPERLINK("#"&amp;CELL("direccion",Tabla_471074!A137),"134")</f>
        <v>134</v>
      </c>
      <c r="AD141" s="3" t="s">
        <v>213</v>
      </c>
      <c r="AE141" s="4">
        <v>45838</v>
      </c>
    </row>
    <row r="142" spans="1:31" x14ac:dyDescent="0.25">
      <c r="A142" s="3">
        <v>2025</v>
      </c>
      <c r="B142" s="4">
        <v>45748</v>
      </c>
      <c r="C142" s="4">
        <v>45838</v>
      </c>
      <c r="D142" s="3" t="s">
        <v>84</v>
      </c>
      <c r="E142" s="3">
        <v>1142</v>
      </c>
      <c r="F142" s="3" t="s">
        <v>269</v>
      </c>
      <c r="G142" s="3" t="s">
        <v>269</v>
      </c>
      <c r="H142" s="3" t="s">
        <v>225</v>
      </c>
      <c r="I142" s="6" t="s">
        <v>539</v>
      </c>
      <c r="J142" s="6" t="s">
        <v>271</v>
      </c>
      <c r="K142" s="6" t="s">
        <v>560</v>
      </c>
      <c r="L142" s="3" t="s">
        <v>92</v>
      </c>
      <c r="M142" s="3">
        <v>21300</v>
      </c>
      <c r="N142" s="3" t="s">
        <v>212</v>
      </c>
      <c r="O142" s="3">
        <v>18418.32</v>
      </c>
      <c r="P142" s="3" t="s">
        <v>212</v>
      </c>
      <c r="Q142" s="7" t="str">
        <f ca="1">HYPERLINK("#"&amp;CELL("direccion",Tabla_471065!A138),"135")</f>
        <v>135</v>
      </c>
      <c r="R142" s="7" t="str">
        <f ca="1">HYPERLINK("#"&amp;CELL("direccion",Tabla_471039!A138),"135")</f>
        <v>135</v>
      </c>
      <c r="S142" s="7" t="str">
        <f ca="1">HYPERLINK("#"&amp;CELL("direccion",Tabla_471067!A138),"135")</f>
        <v>135</v>
      </c>
      <c r="T142" s="7" t="str">
        <f ca="1">HYPERLINK("#"&amp;CELL("direccion",Tabla_471023!A138),"135")</f>
        <v>135</v>
      </c>
      <c r="U142" s="7" t="str">
        <f ca="1">HYPERLINK("#"&amp;CELL("direccion",Tabla_471047!A138),"135")</f>
        <v>135</v>
      </c>
      <c r="V142" s="7" t="str">
        <f ca="1">HYPERLINK("#"&amp;CELL("direccion",Tabla_471030!A138),"135")</f>
        <v>135</v>
      </c>
      <c r="W142" s="7" t="str">
        <f ca="1">HYPERLINK("#"&amp;CELL("direccion",Tabla_471041!A138),"135")</f>
        <v>135</v>
      </c>
      <c r="X142" s="7" t="str">
        <f ca="1">HYPERLINK("#"&amp;CELL("direccion",Tabla_471031!A138),"135")</f>
        <v>135</v>
      </c>
      <c r="Y142" s="7" t="str">
        <f ca="1">HYPERLINK("#"&amp;CELL("direccion",Tabla_471032!A138),"135")</f>
        <v>135</v>
      </c>
      <c r="Z142" s="7" t="str">
        <f ca="1">HYPERLINK("#"&amp;CELL("direccion",Tabla_471059!A138),"135")</f>
        <v>135</v>
      </c>
      <c r="AA142" s="7" t="str">
        <f ca="1">HYPERLINK("#"&amp;CELL("direccion",Tabla_471071!A138),"135")</f>
        <v>135</v>
      </c>
      <c r="AB142" s="7" t="str">
        <f ca="1">HYPERLINK("#"&amp;CELL("direccion",Tabla_471062!A138),"135")</f>
        <v>135</v>
      </c>
      <c r="AC142" s="7" t="str">
        <f ca="1">HYPERLINK("#"&amp;CELL("direccion",Tabla_471074!A138),"135")</f>
        <v>135</v>
      </c>
      <c r="AD142" s="3" t="s">
        <v>213</v>
      </c>
      <c r="AE142" s="4">
        <v>45838</v>
      </c>
    </row>
    <row r="143" spans="1:31" x14ac:dyDescent="0.25">
      <c r="A143" s="3">
        <v>2025</v>
      </c>
      <c r="B143" s="4">
        <v>45748</v>
      </c>
      <c r="C143" s="4">
        <v>45838</v>
      </c>
      <c r="D143" s="3" t="s">
        <v>84</v>
      </c>
      <c r="E143" s="3">
        <v>1157</v>
      </c>
      <c r="F143" s="3" t="s">
        <v>269</v>
      </c>
      <c r="G143" s="3" t="s">
        <v>269</v>
      </c>
      <c r="H143" s="3" t="s">
        <v>225</v>
      </c>
      <c r="I143" s="6" t="s">
        <v>374</v>
      </c>
      <c r="J143" s="6" t="s">
        <v>299</v>
      </c>
      <c r="K143" s="6" t="s">
        <v>561</v>
      </c>
      <c r="L143" s="3" t="s">
        <v>91</v>
      </c>
      <c r="M143" s="3">
        <v>65400</v>
      </c>
      <c r="N143" s="3" t="s">
        <v>212</v>
      </c>
      <c r="O143" s="3">
        <v>51313</v>
      </c>
      <c r="P143" s="3" t="s">
        <v>212</v>
      </c>
      <c r="Q143" s="7" t="str">
        <f ca="1">HYPERLINK("#"&amp;CELL("direccion",Tabla_471065!A139),"136")</f>
        <v>136</v>
      </c>
      <c r="R143" s="7" t="str">
        <f ca="1">HYPERLINK("#"&amp;CELL("direccion",Tabla_471039!A139),"136")</f>
        <v>136</v>
      </c>
      <c r="S143" s="7" t="str">
        <f ca="1">HYPERLINK("#"&amp;CELL("direccion",Tabla_471067!A139),"136")</f>
        <v>136</v>
      </c>
      <c r="T143" s="7" t="str">
        <f ca="1">HYPERLINK("#"&amp;CELL("direccion",Tabla_471023!A139),"136")</f>
        <v>136</v>
      </c>
      <c r="U143" s="7" t="str">
        <f ca="1">HYPERLINK("#"&amp;CELL("direccion",Tabla_471047!A139),"136")</f>
        <v>136</v>
      </c>
      <c r="V143" s="7" t="str">
        <f ca="1">HYPERLINK("#"&amp;CELL("direccion",Tabla_471030!A139),"136")</f>
        <v>136</v>
      </c>
      <c r="W143" s="7" t="str">
        <f ca="1">HYPERLINK("#"&amp;CELL("direccion",Tabla_471041!A139),"136")</f>
        <v>136</v>
      </c>
      <c r="X143" s="7" t="str">
        <f ca="1">HYPERLINK("#"&amp;CELL("direccion",Tabla_471031!A139),"136")</f>
        <v>136</v>
      </c>
      <c r="Y143" s="7" t="str">
        <f ca="1">HYPERLINK("#"&amp;CELL("direccion",Tabla_471032!A139),"136")</f>
        <v>136</v>
      </c>
      <c r="Z143" s="7" t="str">
        <f ca="1">HYPERLINK("#"&amp;CELL("direccion",Tabla_471059!A139),"136")</f>
        <v>136</v>
      </c>
      <c r="AA143" s="7" t="str">
        <f ca="1">HYPERLINK("#"&amp;CELL("direccion",Tabla_471071!A139),"136")</f>
        <v>136</v>
      </c>
      <c r="AB143" s="7" t="str">
        <f ca="1">HYPERLINK("#"&amp;CELL("direccion",Tabla_471062!A139),"136")</f>
        <v>136</v>
      </c>
      <c r="AC143" s="7" t="str">
        <f ca="1">HYPERLINK("#"&amp;CELL("direccion",Tabla_471074!A139),"136")</f>
        <v>136</v>
      </c>
      <c r="AD143" s="3" t="s">
        <v>213</v>
      </c>
      <c r="AE143" s="4">
        <v>45838</v>
      </c>
    </row>
    <row r="144" spans="1:31" x14ac:dyDescent="0.25">
      <c r="A144" s="3">
        <v>2025</v>
      </c>
      <c r="B144" s="4">
        <v>45748</v>
      </c>
      <c r="C144" s="4">
        <v>45838</v>
      </c>
      <c r="D144" s="3" t="s">
        <v>84</v>
      </c>
      <c r="E144" s="3">
        <v>1150</v>
      </c>
      <c r="F144" s="3" t="s">
        <v>269</v>
      </c>
      <c r="G144" s="3" t="s">
        <v>269</v>
      </c>
      <c r="H144" s="3" t="s">
        <v>225</v>
      </c>
      <c r="I144" s="6" t="s">
        <v>540</v>
      </c>
      <c r="J144" s="6" t="s">
        <v>541</v>
      </c>
      <c r="K144" s="6" t="s">
        <v>562</v>
      </c>
      <c r="L144" s="3" t="s">
        <v>91</v>
      </c>
      <c r="M144" s="3">
        <v>34300</v>
      </c>
      <c r="N144" s="3" t="s">
        <v>212</v>
      </c>
      <c r="O144" s="3">
        <v>28575.34</v>
      </c>
      <c r="P144" s="3" t="s">
        <v>212</v>
      </c>
      <c r="Q144" s="7" t="str">
        <f ca="1">HYPERLINK("#"&amp;CELL("direccion",Tabla_471065!A140),"137")</f>
        <v>137</v>
      </c>
      <c r="R144" s="7" t="str">
        <f ca="1">HYPERLINK("#"&amp;CELL("direccion",Tabla_471039!A140),"137")</f>
        <v>137</v>
      </c>
      <c r="S144" s="7" t="str">
        <f ca="1">HYPERLINK("#"&amp;CELL("direccion",Tabla_471067!A140),"137")</f>
        <v>137</v>
      </c>
      <c r="T144" s="7" t="str">
        <f ca="1">HYPERLINK("#"&amp;CELL("direccion",Tabla_471023!A140),"137")</f>
        <v>137</v>
      </c>
      <c r="U144" s="7" t="str">
        <f ca="1">HYPERLINK("#"&amp;CELL("direccion",Tabla_471047!A140),"137")</f>
        <v>137</v>
      </c>
      <c r="V144" s="7" t="str">
        <f ca="1">HYPERLINK("#"&amp;CELL("direccion",Tabla_471030!A140),"137")</f>
        <v>137</v>
      </c>
      <c r="W144" s="7" t="str">
        <f ca="1">HYPERLINK("#"&amp;CELL("direccion",Tabla_471041!A140),"137")</f>
        <v>137</v>
      </c>
      <c r="X144" s="7" t="str">
        <f ca="1">HYPERLINK("#"&amp;CELL("direccion",Tabla_471031!A140),"137")</f>
        <v>137</v>
      </c>
      <c r="Y144" s="7" t="str">
        <f ca="1">HYPERLINK("#"&amp;CELL("direccion",Tabla_471032!A140),"137")</f>
        <v>137</v>
      </c>
      <c r="Z144" s="7" t="str">
        <f ca="1">HYPERLINK("#"&amp;CELL("direccion",Tabla_471059!A140),"137")</f>
        <v>137</v>
      </c>
      <c r="AA144" s="7" t="str">
        <f ca="1">HYPERLINK("#"&amp;CELL("direccion",Tabla_471071!A140),"137")</f>
        <v>137</v>
      </c>
      <c r="AB144" s="7" t="str">
        <f ca="1">HYPERLINK("#"&amp;CELL("direccion",Tabla_471062!A140),"137")</f>
        <v>137</v>
      </c>
      <c r="AC144" s="7" t="str">
        <f ca="1">HYPERLINK("#"&amp;CELL("direccion",Tabla_471074!A140),"137")</f>
        <v>137</v>
      </c>
      <c r="AD144" s="3" t="s">
        <v>213</v>
      </c>
      <c r="AE144" s="4">
        <v>45838</v>
      </c>
    </row>
    <row r="145" spans="1:31" x14ac:dyDescent="0.25">
      <c r="A145" s="3">
        <v>2025</v>
      </c>
      <c r="B145" s="4">
        <v>45748</v>
      </c>
      <c r="C145" s="4">
        <v>45838</v>
      </c>
      <c r="D145" s="3" t="s">
        <v>84</v>
      </c>
      <c r="E145" s="3">
        <v>1155</v>
      </c>
      <c r="F145" s="3" t="s">
        <v>269</v>
      </c>
      <c r="G145" s="3" t="s">
        <v>269</v>
      </c>
      <c r="H145" s="3" t="s">
        <v>225</v>
      </c>
      <c r="I145" s="6" t="s">
        <v>323</v>
      </c>
      <c r="J145" s="6" t="s">
        <v>431</v>
      </c>
      <c r="K145" s="6" t="s">
        <v>461</v>
      </c>
      <c r="L145" s="3" t="s">
        <v>91</v>
      </c>
      <c r="M145" s="3">
        <v>51000</v>
      </c>
      <c r="N145" s="3" t="s">
        <v>212</v>
      </c>
      <c r="O145" s="3">
        <v>41233</v>
      </c>
      <c r="P145" s="3" t="s">
        <v>212</v>
      </c>
      <c r="Q145" s="7" t="str">
        <f ca="1">HYPERLINK("#"&amp;CELL("direccion",Tabla_471065!A141),"138")</f>
        <v>138</v>
      </c>
      <c r="R145" s="7" t="str">
        <f ca="1">HYPERLINK("#"&amp;CELL("direccion",Tabla_471039!A141),"138")</f>
        <v>138</v>
      </c>
      <c r="S145" s="7" t="str">
        <f ca="1">HYPERLINK("#"&amp;CELL("direccion",Tabla_471067!A141),"138")</f>
        <v>138</v>
      </c>
      <c r="T145" s="7" t="str">
        <f ca="1">HYPERLINK("#"&amp;CELL("direccion",Tabla_471023!A141),"138")</f>
        <v>138</v>
      </c>
      <c r="U145" s="7" t="str">
        <f ca="1">HYPERLINK("#"&amp;CELL("direccion",Tabla_471047!A141),"138")</f>
        <v>138</v>
      </c>
      <c r="V145" s="7" t="str">
        <f ca="1">HYPERLINK("#"&amp;CELL("direccion",Tabla_471030!A141),"138")</f>
        <v>138</v>
      </c>
      <c r="W145" s="7" t="str">
        <f ca="1">HYPERLINK("#"&amp;CELL("direccion",Tabla_471041!A141),"138")</f>
        <v>138</v>
      </c>
      <c r="X145" s="7" t="str">
        <f ca="1">HYPERLINK("#"&amp;CELL("direccion",Tabla_471031!A141),"138")</f>
        <v>138</v>
      </c>
      <c r="Y145" s="7" t="str">
        <f ca="1">HYPERLINK("#"&amp;CELL("direccion",Tabla_471032!A141),"138")</f>
        <v>138</v>
      </c>
      <c r="Z145" s="7" t="str">
        <f ca="1">HYPERLINK("#"&amp;CELL("direccion",Tabla_471059!A141),"138")</f>
        <v>138</v>
      </c>
      <c r="AA145" s="7" t="str">
        <f ca="1">HYPERLINK("#"&amp;CELL("direccion",Tabla_471071!A141),"138")</f>
        <v>138</v>
      </c>
      <c r="AB145" s="7" t="str">
        <f ca="1">HYPERLINK("#"&amp;CELL("direccion",Tabla_471062!A141),"138")</f>
        <v>138</v>
      </c>
      <c r="AC145" s="7" t="str">
        <f ca="1">HYPERLINK("#"&amp;CELL("direccion",Tabla_471074!A141),"138")</f>
        <v>138</v>
      </c>
      <c r="AD145" s="3" t="s">
        <v>213</v>
      </c>
      <c r="AE145" s="4">
        <v>45838</v>
      </c>
    </row>
    <row r="146" spans="1:31" x14ac:dyDescent="0.25">
      <c r="A146" s="3">
        <v>2025</v>
      </c>
      <c r="B146" s="4">
        <v>45748</v>
      </c>
      <c r="C146" s="4">
        <v>45838</v>
      </c>
      <c r="D146" s="3" t="s">
        <v>84</v>
      </c>
      <c r="E146" s="3">
        <v>1145</v>
      </c>
      <c r="F146" s="3" t="s">
        <v>269</v>
      </c>
      <c r="G146" s="3" t="s">
        <v>269</v>
      </c>
      <c r="H146" s="3" t="s">
        <v>225</v>
      </c>
      <c r="I146" s="6" t="s">
        <v>369</v>
      </c>
      <c r="J146" s="6" t="s">
        <v>325</v>
      </c>
      <c r="K146" s="6" t="s">
        <v>549</v>
      </c>
      <c r="L146" s="3" t="s">
        <v>91</v>
      </c>
      <c r="M146" s="3">
        <v>23800</v>
      </c>
      <c r="N146" s="3" t="s">
        <v>212</v>
      </c>
      <c r="O146" s="3">
        <v>20384.32</v>
      </c>
      <c r="P146" s="3" t="s">
        <v>212</v>
      </c>
      <c r="Q146" s="7" t="str">
        <f ca="1">HYPERLINK("#"&amp;CELL("direccion",Tabla_471065!A142),"139")</f>
        <v>139</v>
      </c>
      <c r="R146" s="7" t="str">
        <f ca="1">HYPERLINK("#"&amp;CELL("direccion",Tabla_471039!A142),"139")</f>
        <v>139</v>
      </c>
      <c r="S146" s="7" t="str">
        <f ca="1">HYPERLINK("#"&amp;CELL("direccion",Tabla_471067!A142),"139")</f>
        <v>139</v>
      </c>
      <c r="T146" s="7" t="str">
        <f ca="1">HYPERLINK("#"&amp;CELL("direccion",Tabla_471023!A142),"139")</f>
        <v>139</v>
      </c>
      <c r="U146" s="7" t="str">
        <f ca="1">HYPERLINK("#"&amp;CELL("direccion",Tabla_471047!A142),"139")</f>
        <v>139</v>
      </c>
      <c r="V146" s="7" t="str">
        <f ca="1">HYPERLINK("#"&amp;CELL("direccion",Tabla_471030!A142),"139")</f>
        <v>139</v>
      </c>
      <c r="W146" s="7" t="str">
        <f ca="1">HYPERLINK("#"&amp;CELL("direccion",Tabla_471041!A142),"139")</f>
        <v>139</v>
      </c>
      <c r="X146" s="7" t="str">
        <f ca="1">HYPERLINK("#"&amp;CELL("direccion",Tabla_471031!A142),"139")</f>
        <v>139</v>
      </c>
      <c r="Y146" s="7" t="str">
        <f ca="1">HYPERLINK("#"&amp;CELL("direccion",Tabla_471032!A142),"139")</f>
        <v>139</v>
      </c>
      <c r="Z146" s="7" t="str">
        <f ca="1">HYPERLINK("#"&amp;CELL("direccion",Tabla_471059!A142),"139")</f>
        <v>139</v>
      </c>
      <c r="AA146" s="7" t="str">
        <f ca="1">HYPERLINK("#"&amp;CELL("direccion",Tabla_471071!A142),"139")</f>
        <v>139</v>
      </c>
      <c r="AB146" s="7" t="str">
        <f ca="1">HYPERLINK("#"&amp;CELL("direccion",Tabla_471062!A142),"139")</f>
        <v>139</v>
      </c>
      <c r="AC146" s="7" t="str">
        <f ca="1">HYPERLINK("#"&amp;CELL("direccion",Tabla_471074!A142),"139")</f>
        <v>139</v>
      </c>
      <c r="AD146" s="3" t="s">
        <v>213</v>
      </c>
      <c r="AE146" s="4">
        <v>45838</v>
      </c>
    </row>
    <row r="147" spans="1:31" x14ac:dyDescent="0.25">
      <c r="A147" s="3">
        <v>2025</v>
      </c>
      <c r="B147" s="4">
        <v>45748</v>
      </c>
      <c r="C147" s="4">
        <v>45838</v>
      </c>
      <c r="D147" s="3" t="s">
        <v>84</v>
      </c>
      <c r="E147" s="3">
        <v>1122</v>
      </c>
      <c r="F147" s="3" t="s">
        <v>269</v>
      </c>
      <c r="G147" s="3" t="s">
        <v>269</v>
      </c>
      <c r="H147" s="3" t="s">
        <v>225</v>
      </c>
      <c r="I147" s="6" t="s">
        <v>542</v>
      </c>
      <c r="J147" s="6" t="s">
        <v>450</v>
      </c>
      <c r="K147" s="6" t="s">
        <v>284</v>
      </c>
      <c r="L147" s="3" t="s">
        <v>92</v>
      </c>
      <c r="M147" s="3">
        <v>10423</v>
      </c>
      <c r="N147" s="3" t="s">
        <v>212</v>
      </c>
      <c r="O147" s="3">
        <v>9606.08</v>
      </c>
      <c r="P147" s="3" t="s">
        <v>212</v>
      </c>
      <c r="Q147" s="7" t="str">
        <f ca="1">HYPERLINK("#"&amp;CELL("direccion",Tabla_471065!A143),"140")</f>
        <v>140</v>
      </c>
      <c r="R147" s="7" t="str">
        <f ca="1">HYPERLINK("#"&amp;CELL("direccion",Tabla_471039!A143),"140")</f>
        <v>140</v>
      </c>
      <c r="S147" s="7" t="str">
        <f ca="1">HYPERLINK("#"&amp;CELL("direccion",Tabla_471067!A143),"140")</f>
        <v>140</v>
      </c>
      <c r="T147" s="7" t="str">
        <f ca="1">HYPERLINK("#"&amp;CELL("direccion",Tabla_471023!A143),"140")</f>
        <v>140</v>
      </c>
      <c r="U147" s="7" t="str">
        <f ca="1">HYPERLINK("#"&amp;CELL("direccion",Tabla_471047!A143),"140")</f>
        <v>140</v>
      </c>
      <c r="V147" s="7" t="str">
        <f ca="1">HYPERLINK("#"&amp;CELL("direccion",Tabla_471030!A143),"140")</f>
        <v>140</v>
      </c>
      <c r="W147" s="7" t="str">
        <f ca="1">HYPERLINK("#"&amp;CELL("direccion",Tabla_471041!A143),"140")</f>
        <v>140</v>
      </c>
      <c r="X147" s="7" t="str">
        <f ca="1">HYPERLINK("#"&amp;CELL("direccion",Tabla_471031!A143),"140")</f>
        <v>140</v>
      </c>
      <c r="Y147" s="7" t="str">
        <f ca="1">HYPERLINK("#"&amp;CELL("direccion",Tabla_471032!A143),"140")</f>
        <v>140</v>
      </c>
      <c r="Z147" s="7" t="str">
        <f ca="1">HYPERLINK("#"&amp;CELL("direccion",Tabla_471059!A143),"140")</f>
        <v>140</v>
      </c>
      <c r="AA147" s="7" t="str">
        <f ca="1">HYPERLINK("#"&amp;CELL("direccion",Tabla_471071!A143),"140")</f>
        <v>140</v>
      </c>
      <c r="AB147" s="7" t="str">
        <f ca="1">HYPERLINK("#"&amp;CELL("direccion",Tabla_471062!A143),"140")</f>
        <v>140</v>
      </c>
      <c r="AC147" s="7" t="str">
        <f ca="1">HYPERLINK("#"&amp;CELL("direccion",Tabla_471074!A143),"140")</f>
        <v>140</v>
      </c>
      <c r="AD147" s="3" t="s">
        <v>213</v>
      </c>
      <c r="AE147" s="4">
        <v>45838</v>
      </c>
    </row>
    <row r="148" spans="1:31" x14ac:dyDescent="0.25">
      <c r="A148" s="3">
        <v>2025</v>
      </c>
      <c r="B148" s="4">
        <v>45748</v>
      </c>
      <c r="C148" s="4">
        <v>45838</v>
      </c>
      <c r="D148" s="3" t="s">
        <v>84</v>
      </c>
      <c r="E148" s="3">
        <v>1142</v>
      </c>
      <c r="F148" s="3" t="s">
        <v>269</v>
      </c>
      <c r="G148" s="3" t="s">
        <v>269</v>
      </c>
      <c r="H148" s="3" t="s">
        <v>225</v>
      </c>
      <c r="I148" s="6" t="s">
        <v>543</v>
      </c>
      <c r="J148" s="6" t="s">
        <v>300</v>
      </c>
      <c r="K148" s="6" t="s">
        <v>300</v>
      </c>
      <c r="L148" s="3" t="s">
        <v>92</v>
      </c>
      <c r="M148" s="3">
        <v>21300</v>
      </c>
      <c r="N148" s="3" t="s">
        <v>212</v>
      </c>
      <c r="O148" s="3">
        <v>18418.32</v>
      </c>
      <c r="P148" s="3" t="s">
        <v>212</v>
      </c>
      <c r="Q148" s="7" t="str">
        <f ca="1">HYPERLINK("#"&amp;CELL("direccion",Tabla_471065!A144),"141")</f>
        <v>141</v>
      </c>
      <c r="R148" s="7" t="str">
        <f ca="1">HYPERLINK("#"&amp;CELL("direccion",Tabla_471039!A144),"141")</f>
        <v>141</v>
      </c>
      <c r="S148" s="7" t="str">
        <f ca="1">HYPERLINK("#"&amp;CELL("direccion",Tabla_471067!A144),"141")</f>
        <v>141</v>
      </c>
      <c r="T148" s="7" t="str">
        <f ca="1">HYPERLINK("#"&amp;CELL("direccion",Tabla_471023!A144),"141")</f>
        <v>141</v>
      </c>
      <c r="U148" s="7" t="str">
        <f ca="1">HYPERLINK("#"&amp;CELL("direccion",Tabla_471047!A144),"141")</f>
        <v>141</v>
      </c>
      <c r="V148" s="7" t="str">
        <f ca="1">HYPERLINK("#"&amp;CELL("direccion",Tabla_471030!A144),"141")</f>
        <v>141</v>
      </c>
      <c r="W148" s="7" t="str">
        <f ca="1">HYPERLINK("#"&amp;CELL("direccion",Tabla_471041!A144),"141")</f>
        <v>141</v>
      </c>
      <c r="X148" s="7" t="str">
        <f ca="1">HYPERLINK("#"&amp;CELL("direccion",Tabla_471031!A144),"141")</f>
        <v>141</v>
      </c>
      <c r="Y148" s="7" t="str">
        <f ca="1">HYPERLINK("#"&amp;CELL("direccion",Tabla_471032!A144),"141")</f>
        <v>141</v>
      </c>
      <c r="Z148" s="7" t="str">
        <f ca="1">HYPERLINK("#"&amp;CELL("direccion",Tabla_471059!A144),"141")</f>
        <v>141</v>
      </c>
      <c r="AA148" s="7" t="str">
        <f ca="1">HYPERLINK("#"&amp;CELL("direccion",Tabla_471071!A144),"141")</f>
        <v>141</v>
      </c>
      <c r="AB148" s="7" t="str">
        <f ca="1">HYPERLINK("#"&amp;CELL("direccion",Tabla_471062!A144),"141")</f>
        <v>141</v>
      </c>
      <c r="AC148" s="7" t="str">
        <f ca="1">HYPERLINK("#"&amp;CELL("direccion",Tabla_471074!A144),"141")</f>
        <v>141</v>
      </c>
      <c r="AD148" s="3" t="s">
        <v>213</v>
      </c>
      <c r="AE148" s="4">
        <v>45838</v>
      </c>
    </row>
    <row r="149" spans="1:31" x14ac:dyDescent="0.25">
      <c r="A149" s="3">
        <v>2025</v>
      </c>
      <c r="B149" s="4">
        <v>45748</v>
      </c>
      <c r="C149" s="4">
        <v>45838</v>
      </c>
      <c r="D149" s="3" t="s">
        <v>84</v>
      </c>
      <c r="E149" s="3">
        <v>1124</v>
      </c>
      <c r="F149" s="3" t="s">
        <v>269</v>
      </c>
      <c r="G149" s="3" t="s">
        <v>269</v>
      </c>
      <c r="H149" s="3" t="s">
        <v>225</v>
      </c>
      <c r="I149" s="6" t="s">
        <v>544</v>
      </c>
      <c r="J149" s="6" t="s">
        <v>384</v>
      </c>
      <c r="K149" s="6" t="s">
        <v>310</v>
      </c>
      <c r="L149" s="3" t="s">
        <v>91</v>
      </c>
      <c r="M149" s="3">
        <v>11129</v>
      </c>
      <c r="N149" s="3" t="s">
        <v>212</v>
      </c>
      <c r="O149" s="3">
        <v>9231.2800000000007</v>
      </c>
      <c r="P149" s="3" t="s">
        <v>212</v>
      </c>
      <c r="Q149" s="7" t="str">
        <f ca="1">HYPERLINK("#"&amp;CELL("direccion",Tabla_471065!A145),"142")</f>
        <v>142</v>
      </c>
      <c r="R149" s="7" t="str">
        <f ca="1">HYPERLINK("#"&amp;CELL("direccion",Tabla_471039!A145),"142")</f>
        <v>142</v>
      </c>
      <c r="S149" s="7" t="str">
        <f ca="1">HYPERLINK("#"&amp;CELL("direccion",Tabla_471067!A145),"142")</f>
        <v>142</v>
      </c>
      <c r="T149" s="7" t="str">
        <f ca="1">HYPERLINK("#"&amp;CELL("direccion",Tabla_471023!A145),"142")</f>
        <v>142</v>
      </c>
      <c r="U149" s="7" t="str">
        <f ca="1">HYPERLINK("#"&amp;CELL("direccion",Tabla_471047!A145),"142")</f>
        <v>142</v>
      </c>
      <c r="V149" s="7" t="str">
        <f ca="1">HYPERLINK("#"&amp;CELL("direccion",Tabla_471030!A145),"142")</f>
        <v>142</v>
      </c>
      <c r="W149" s="7" t="str">
        <f ca="1">HYPERLINK("#"&amp;CELL("direccion",Tabla_471041!A145),"142")</f>
        <v>142</v>
      </c>
      <c r="X149" s="7" t="str">
        <f ca="1">HYPERLINK("#"&amp;CELL("direccion",Tabla_471031!A145),"142")</f>
        <v>142</v>
      </c>
      <c r="Y149" s="7" t="str">
        <f ca="1">HYPERLINK("#"&amp;CELL("direccion",Tabla_471032!A145),"142")</f>
        <v>142</v>
      </c>
      <c r="Z149" s="7" t="str">
        <f ca="1">HYPERLINK("#"&amp;CELL("direccion",Tabla_471059!A145),"142")</f>
        <v>142</v>
      </c>
      <c r="AA149" s="7" t="str">
        <f ca="1">HYPERLINK("#"&amp;CELL("direccion",Tabla_471071!A145),"142")</f>
        <v>142</v>
      </c>
      <c r="AB149" s="7" t="str">
        <f ca="1">HYPERLINK("#"&amp;CELL("direccion",Tabla_471062!A145),"142")</f>
        <v>142</v>
      </c>
      <c r="AC149" s="7" t="str">
        <f ca="1">HYPERLINK("#"&amp;CELL("direccion",Tabla_471074!A145),"142")</f>
        <v>142</v>
      </c>
      <c r="AD149" s="3" t="s">
        <v>213</v>
      </c>
      <c r="AE149" s="4">
        <v>45838</v>
      </c>
    </row>
    <row r="150" spans="1:31" x14ac:dyDescent="0.25">
      <c r="A150" s="3">
        <v>2025</v>
      </c>
      <c r="B150" s="4">
        <v>45748</v>
      </c>
      <c r="C150" s="4">
        <v>45838</v>
      </c>
      <c r="D150" s="3" t="s">
        <v>84</v>
      </c>
      <c r="E150" s="3">
        <v>1142</v>
      </c>
      <c r="F150" s="3" t="s">
        <v>269</v>
      </c>
      <c r="G150" s="3" t="s">
        <v>269</v>
      </c>
      <c r="H150" s="3" t="s">
        <v>225</v>
      </c>
      <c r="I150" s="6" t="s">
        <v>545</v>
      </c>
      <c r="J150" s="6" t="s">
        <v>546</v>
      </c>
      <c r="K150" s="6" t="s">
        <v>563</v>
      </c>
      <c r="L150" s="3" t="s">
        <v>92</v>
      </c>
      <c r="M150" s="3">
        <v>21300</v>
      </c>
      <c r="N150" s="3" t="s">
        <v>212</v>
      </c>
      <c r="O150" s="3">
        <v>18418.32</v>
      </c>
      <c r="P150" s="3" t="s">
        <v>212</v>
      </c>
      <c r="Q150" s="7" t="str">
        <f ca="1">HYPERLINK("#"&amp;CELL("direccion",Tabla_471065!A146),"143")</f>
        <v>143</v>
      </c>
      <c r="R150" s="7" t="str">
        <f ca="1">HYPERLINK("#"&amp;CELL("direccion",Tabla_471039!A146),"143")</f>
        <v>143</v>
      </c>
      <c r="S150" s="7" t="str">
        <f ca="1">HYPERLINK("#"&amp;CELL("direccion",Tabla_471067!A146),"143")</f>
        <v>143</v>
      </c>
      <c r="T150" s="7" t="str">
        <f ca="1">HYPERLINK("#"&amp;CELL("direccion",Tabla_471023!A146),"143")</f>
        <v>143</v>
      </c>
      <c r="U150" s="7" t="str">
        <f ca="1">HYPERLINK("#"&amp;CELL("direccion",Tabla_471047!A146),"143")</f>
        <v>143</v>
      </c>
      <c r="V150" s="7" t="str">
        <f ca="1">HYPERLINK("#"&amp;CELL("direccion",Tabla_471030!A146),"143")</f>
        <v>143</v>
      </c>
      <c r="W150" s="7" t="str">
        <f ca="1">HYPERLINK("#"&amp;CELL("direccion",Tabla_471041!A146),"143")</f>
        <v>143</v>
      </c>
      <c r="X150" s="7" t="str">
        <f ca="1">HYPERLINK("#"&amp;CELL("direccion",Tabla_471031!A146),"143")</f>
        <v>143</v>
      </c>
      <c r="Y150" s="7" t="str">
        <f ca="1">HYPERLINK("#"&amp;CELL("direccion",Tabla_471032!A146),"143")</f>
        <v>143</v>
      </c>
      <c r="Z150" s="7" t="str">
        <f ca="1">HYPERLINK("#"&amp;CELL("direccion",Tabla_471059!A146),"143")</f>
        <v>143</v>
      </c>
      <c r="AA150" s="7" t="str">
        <f ca="1">HYPERLINK("#"&amp;CELL("direccion",Tabla_471071!A146),"143")</f>
        <v>143</v>
      </c>
      <c r="AB150" s="7" t="str">
        <f ca="1">HYPERLINK("#"&amp;CELL("direccion",Tabla_471062!A146),"143")</f>
        <v>143</v>
      </c>
      <c r="AC150" s="7" t="str">
        <f ca="1">HYPERLINK("#"&amp;CELL("direccion",Tabla_471074!A146),"143")</f>
        <v>143</v>
      </c>
      <c r="AD150" s="3" t="s">
        <v>213</v>
      </c>
      <c r="AE150"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547</v>
      </c>
      <c r="C105" s="5">
        <v>0</v>
      </c>
      <c r="D105" s="3">
        <v>0</v>
      </c>
      <c r="E105" s="3" t="s">
        <v>212</v>
      </c>
      <c r="F105" s="3" t="s">
        <v>215</v>
      </c>
    </row>
    <row r="106" spans="1:6" x14ac:dyDescent="0.25">
      <c r="A106" s="3">
        <v>103</v>
      </c>
      <c r="B106" s="3" t="s">
        <v>547</v>
      </c>
      <c r="C106" s="5">
        <v>0</v>
      </c>
      <c r="D106" s="3">
        <v>0</v>
      </c>
      <c r="E106" s="3" t="s">
        <v>212</v>
      </c>
      <c r="F106" s="3" t="s">
        <v>215</v>
      </c>
    </row>
    <row r="107" spans="1:6" x14ac:dyDescent="0.25">
      <c r="A107" s="3">
        <v>104</v>
      </c>
      <c r="B107" s="3" t="s">
        <v>547</v>
      </c>
      <c r="C107" s="5">
        <v>0</v>
      </c>
      <c r="D107" s="3">
        <v>0</v>
      </c>
      <c r="E107" s="3" t="s">
        <v>212</v>
      </c>
      <c r="F107" s="3" t="s">
        <v>215</v>
      </c>
    </row>
    <row r="108" spans="1:6" x14ac:dyDescent="0.25">
      <c r="A108" s="3">
        <v>105</v>
      </c>
      <c r="B108" s="3" t="s">
        <v>547</v>
      </c>
      <c r="C108" s="5">
        <v>0</v>
      </c>
      <c r="D108" s="3">
        <v>0</v>
      </c>
      <c r="E108" s="3" t="s">
        <v>212</v>
      </c>
      <c r="F108" s="3" t="s">
        <v>215</v>
      </c>
    </row>
    <row r="109" spans="1:6" x14ac:dyDescent="0.25">
      <c r="A109" s="3">
        <v>106</v>
      </c>
      <c r="B109" s="3" t="s">
        <v>547</v>
      </c>
      <c r="C109" s="5">
        <v>0</v>
      </c>
      <c r="D109" s="3">
        <v>0</v>
      </c>
      <c r="E109" s="3" t="s">
        <v>212</v>
      </c>
      <c r="F109" s="3" t="s">
        <v>215</v>
      </c>
    </row>
    <row r="110" spans="1:6" x14ac:dyDescent="0.25">
      <c r="A110" s="3">
        <v>107</v>
      </c>
      <c r="B110" s="3" t="s">
        <v>547</v>
      </c>
      <c r="C110" s="5">
        <v>0</v>
      </c>
      <c r="D110" s="3">
        <v>0</v>
      </c>
      <c r="E110" s="3" t="s">
        <v>212</v>
      </c>
      <c r="F110" s="3" t="s">
        <v>215</v>
      </c>
    </row>
    <row r="111" spans="1:6" x14ac:dyDescent="0.25">
      <c r="A111" s="3">
        <v>108</v>
      </c>
      <c r="B111" s="3" t="s">
        <v>547</v>
      </c>
      <c r="C111" s="5">
        <v>0</v>
      </c>
      <c r="D111" s="3">
        <v>0</v>
      </c>
      <c r="E111" s="3" t="s">
        <v>212</v>
      </c>
      <c r="F111" s="3" t="s">
        <v>215</v>
      </c>
    </row>
    <row r="112" spans="1:6" x14ac:dyDescent="0.25">
      <c r="A112" s="3">
        <v>109</v>
      </c>
      <c r="B112" s="3" t="s">
        <v>547</v>
      </c>
      <c r="C112" s="5">
        <v>0</v>
      </c>
      <c r="D112" s="3">
        <v>0</v>
      </c>
      <c r="E112" s="3" t="s">
        <v>212</v>
      </c>
      <c r="F112" s="3" t="s">
        <v>215</v>
      </c>
    </row>
    <row r="113" spans="1:6" x14ac:dyDescent="0.25">
      <c r="A113" s="3">
        <v>110</v>
      </c>
      <c r="B113" s="3" t="s">
        <v>547</v>
      </c>
      <c r="C113" s="5">
        <v>0</v>
      </c>
      <c r="D113" s="3">
        <v>0</v>
      </c>
      <c r="E113" s="3" t="s">
        <v>212</v>
      </c>
      <c r="F113" s="3" t="s">
        <v>215</v>
      </c>
    </row>
    <row r="114" spans="1:6" x14ac:dyDescent="0.25">
      <c r="A114" s="3">
        <v>111</v>
      </c>
      <c r="B114" s="3" t="s">
        <v>547</v>
      </c>
      <c r="C114" s="5">
        <v>0</v>
      </c>
      <c r="D114" s="3">
        <v>0</v>
      </c>
      <c r="E114" s="3" t="s">
        <v>212</v>
      </c>
      <c r="F114" s="3" t="s">
        <v>215</v>
      </c>
    </row>
    <row r="115" spans="1:6" x14ac:dyDescent="0.25">
      <c r="A115" s="3">
        <v>112</v>
      </c>
      <c r="B115" s="3" t="s">
        <v>547</v>
      </c>
      <c r="C115" s="5">
        <v>0</v>
      </c>
      <c r="D115" s="3">
        <v>0</v>
      </c>
      <c r="E115" s="3" t="s">
        <v>212</v>
      </c>
      <c r="F115" s="3" t="s">
        <v>215</v>
      </c>
    </row>
    <row r="116" spans="1:6" x14ac:dyDescent="0.25">
      <c r="A116" s="3">
        <v>113</v>
      </c>
      <c r="B116" s="3" t="s">
        <v>547</v>
      </c>
      <c r="C116" s="5">
        <v>0</v>
      </c>
      <c r="D116" s="3">
        <v>0</v>
      </c>
      <c r="E116" s="3" t="s">
        <v>212</v>
      </c>
      <c r="F116" s="3" t="s">
        <v>215</v>
      </c>
    </row>
    <row r="117" spans="1:6" x14ac:dyDescent="0.25">
      <c r="A117" s="3">
        <v>114</v>
      </c>
      <c r="B117" s="3" t="s">
        <v>547</v>
      </c>
      <c r="C117" s="5">
        <v>0</v>
      </c>
      <c r="D117" s="3">
        <v>0</v>
      </c>
      <c r="E117" s="3" t="s">
        <v>212</v>
      </c>
      <c r="F117" s="3" t="s">
        <v>215</v>
      </c>
    </row>
    <row r="118" spans="1:6" x14ac:dyDescent="0.25">
      <c r="A118" s="3">
        <v>115</v>
      </c>
      <c r="B118" s="3" t="s">
        <v>547</v>
      </c>
      <c r="C118" s="5">
        <v>0</v>
      </c>
      <c r="D118" s="3">
        <v>0</v>
      </c>
      <c r="E118" s="3" t="s">
        <v>212</v>
      </c>
      <c r="F118" s="3" t="s">
        <v>215</v>
      </c>
    </row>
    <row r="119" spans="1:6" x14ac:dyDescent="0.25">
      <c r="A119" s="3">
        <v>116</v>
      </c>
      <c r="B119" s="3" t="s">
        <v>547</v>
      </c>
      <c r="C119" s="5">
        <v>0</v>
      </c>
      <c r="D119" s="3">
        <v>0</v>
      </c>
      <c r="E119" s="3" t="s">
        <v>212</v>
      </c>
      <c r="F119" s="3" t="s">
        <v>215</v>
      </c>
    </row>
    <row r="120" spans="1:6" x14ac:dyDescent="0.25">
      <c r="A120" s="3">
        <v>117</v>
      </c>
      <c r="B120" s="3" t="s">
        <v>547</v>
      </c>
      <c r="C120" s="5">
        <v>0</v>
      </c>
      <c r="D120" s="3">
        <v>0</v>
      </c>
      <c r="E120" s="3" t="s">
        <v>212</v>
      </c>
      <c r="F120" s="3" t="s">
        <v>215</v>
      </c>
    </row>
    <row r="121" spans="1:6" x14ac:dyDescent="0.25">
      <c r="A121" s="3">
        <v>118</v>
      </c>
      <c r="B121" s="3" t="s">
        <v>547</v>
      </c>
      <c r="C121" s="5">
        <v>0</v>
      </c>
      <c r="D121" s="3">
        <v>0</v>
      </c>
      <c r="E121" s="3" t="s">
        <v>212</v>
      </c>
      <c r="F121" s="3" t="s">
        <v>215</v>
      </c>
    </row>
    <row r="122" spans="1:6" x14ac:dyDescent="0.25">
      <c r="A122" s="3">
        <v>119</v>
      </c>
      <c r="B122" s="3" t="s">
        <v>547</v>
      </c>
      <c r="C122" s="5">
        <v>0</v>
      </c>
      <c r="D122" s="3">
        <v>0</v>
      </c>
      <c r="E122" s="3" t="s">
        <v>212</v>
      </c>
      <c r="F122" s="3" t="s">
        <v>215</v>
      </c>
    </row>
    <row r="123" spans="1:6" x14ac:dyDescent="0.25">
      <c r="A123" s="3">
        <v>120</v>
      </c>
      <c r="B123" s="3" t="s">
        <v>547</v>
      </c>
      <c r="C123" s="5">
        <v>0</v>
      </c>
      <c r="D123" s="3">
        <v>0</v>
      </c>
      <c r="E123" s="3" t="s">
        <v>212</v>
      </c>
      <c r="F123" s="3" t="s">
        <v>215</v>
      </c>
    </row>
    <row r="124" spans="1:6" x14ac:dyDescent="0.25">
      <c r="A124" s="3">
        <v>121</v>
      </c>
      <c r="B124" s="3" t="s">
        <v>547</v>
      </c>
      <c r="C124" s="5">
        <v>0</v>
      </c>
      <c r="D124" s="3">
        <v>0</v>
      </c>
      <c r="E124" s="3" t="s">
        <v>212</v>
      </c>
      <c r="F124" s="3" t="s">
        <v>215</v>
      </c>
    </row>
    <row r="125" spans="1:6" x14ac:dyDescent="0.25">
      <c r="A125" s="3">
        <v>122</v>
      </c>
      <c r="B125" s="3" t="s">
        <v>547</v>
      </c>
      <c r="C125" s="5">
        <v>0</v>
      </c>
      <c r="D125" s="3">
        <v>0</v>
      </c>
      <c r="E125" s="3" t="s">
        <v>212</v>
      </c>
      <c r="F125" s="3" t="s">
        <v>215</v>
      </c>
    </row>
    <row r="126" spans="1:6" x14ac:dyDescent="0.25">
      <c r="A126" s="3">
        <v>123</v>
      </c>
      <c r="B126" s="3" t="s">
        <v>547</v>
      </c>
      <c r="C126" s="5">
        <v>0</v>
      </c>
      <c r="D126" s="3">
        <v>0</v>
      </c>
      <c r="E126" s="3" t="s">
        <v>212</v>
      </c>
      <c r="F126" s="3" t="s">
        <v>215</v>
      </c>
    </row>
    <row r="127" spans="1:6" x14ac:dyDescent="0.25">
      <c r="A127" s="3">
        <v>124</v>
      </c>
      <c r="B127" s="3" t="s">
        <v>547</v>
      </c>
      <c r="C127" s="5">
        <v>0</v>
      </c>
      <c r="D127" s="3">
        <v>0</v>
      </c>
      <c r="E127" s="3" t="s">
        <v>212</v>
      </c>
      <c r="F127" s="3" t="s">
        <v>215</v>
      </c>
    </row>
    <row r="128" spans="1:6" x14ac:dyDescent="0.25">
      <c r="A128" s="3">
        <v>125</v>
      </c>
      <c r="B128" s="3" t="s">
        <v>547</v>
      </c>
      <c r="C128" s="5">
        <v>0</v>
      </c>
      <c r="D128" s="3">
        <v>0</v>
      </c>
      <c r="E128" s="3" t="s">
        <v>212</v>
      </c>
      <c r="F128" s="3" t="s">
        <v>215</v>
      </c>
    </row>
    <row r="129" spans="1:6" x14ac:dyDescent="0.25">
      <c r="A129" s="3">
        <v>126</v>
      </c>
      <c r="B129" s="3" t="s">
        <v>547</v>
      </c>
      <c r="C129" s="5">
        <v>0</v>
      </c>
      <c r="D129" s="3">
        <v>0</v>
      </c>
      <c r="E129" s="3" t="s">
        <v>212</v>
      </c>
      <c r="F129" s="3" t="s">
        <v>215</v>
      </c>
    </row>
    <row r="130" spans="1:6" x14ac:dyDescent="0.25">
      <c r="A130" s="3">
        <v>127</v>
      </c>
      <c r="B130" s="3" t="s">
        <v>547</v>
      </c>
      <c r="C130" s="5">
        <v>0</v>
      </c>
      <c r="D130" s="3">
        <v>0</v>
      </c>
      <c r="E130" s="3" t="s">
        <v>212</v>
      </c>
      <c r="F130" s="3" t="s">
        <v>215</v>
      </c>
    </row>
    <row r="131" spans="1:6" x14ac:dyDescent="0.25">
      <c r="A131" s="3">
        <v>128</v>
      </c>
      <c r="B131" s="3" t="s">
        <v>547</v>
      </c>
      <c r="C131" s="5">
        <v>0</v>
      </c>
      <c r="D131" s="3">
        <v>0</v>
      </c>
      <c r="E131" s="3" t="s">
        <v>212</v>
      </c>
      <c r="F131" s="3" t="s">
        <v>215</v>
      </c>
    </row>
    <row r="132" spans="1:6" x14ac:dyDescent="0.25">
      <c r="A132" s="3">
        <v>129</v>
      </c>
      <c r="B132" s="3" t="s">
        <v>547</v>
      </c>
      <c r="C132" s="5">
        <v>0</v>
      </c>
      <c r="D132" s="3">
        <v>0</v>
      </c>
      <c r="E132" s="3" t="s">
        <v>212</v>
      </c>
      <c r="F132" s="3" t="s">
        <v>215</v>
      </c>
    </row>
    <row r="133" spans="1:6" x14ac:dyDescent="0.25">
      <c r="A133" s="3">
        <v>130</v>
      </c>
      <c r="B133" s="3" t="s">
        <v>547</v>
      </c>
      <c r="C133" s="5">
        <v>0</v>
      </c>
      <c r="D133" s="3">
        <v>0</v>
      </c>
      <c r="E133" s="3" t="s">
        <v>212</v>
      </c>
      <c r="F133" s="3" t="s">
        <v>215</v>
      </c>
    </row>
    <row r="134" spans="1:6" x14ac:dyDescent="0.25">
      <c r="A134" s="3">
        <v>131</v>
      </c>
      <c r="B134" s="3" t="s">
        <v>547</v>
      </c>
      <c r="C134" s="5">
        <v>0</v>
      </c>
      <c r="D134" s="3">
        <v>0</v>
      </c>
      <c r="E134" s="3" t="s">
        <v>212</v>
      </c>
      <c r="F134" s="3" t="s">
        <v>215</v>
      </c>
    </row>
    <row r="135" spans="1:6" x14ac:dyDescent="0.25">
      <c r="A135" s="3">
        <v>132</v>
      </c>
      <c r="B135" s="3" t="s">
        <v>547</v>
      </c>
      <c r="C135" s="5">
        <v>0</v>
      </c>
      <c r="D135" s="3">
        <v>0</v>
      </c>
      <c r="E135" s="3" t="s">
        <v>212</v>
      </c>
      <c r="F135" s="3" t="s">
        <v>215</v>
      </c>
    </row>
    <row r="136" spans="1:6" x14ac:dyDescent="0.25">
      <c r="A136" s="3">
        <v>133</v>
      </c>
      <c r="B136" s="3" t="s">
        <v>547</v>
      </c>
      <c r="C136" s="5">
        <v>0</v>
      </c>
      <c r="D136" s="3">
        <v>0</v>
      </c>
      <c r="E136" s="3" t="s">
        <v>212</v>
      </c>
      <c r="F136" s="3" t="s">
        <v>215</v>
      </c>
    </row>
    <row r="137" spans="1:6" x14ac:dyDescent="0.25">
      <c r="A137" s="3">
        <v>134</v>
      </c>
      <c r="B137" s="3" t="s">
        <v>547</v>
      </c>
      <c r="C137" s="5">
        <v>0</v>
      </c>
      <c r="D137" s="3">
        <v>0</v>
      </c>
      <c r="E137" s="3" t="s">
        <v>212</v>
      </c>
      <c r="F137" s="3" t="s">
        <v>215</v>
      </c>
    </row>
    <row r="138" spans="1:6" x14ac:dyDescent="0.25">
      <c r="A138" s="3">
        <v>135</v>
      </c>
      <c r="B138" s="3" t="s">
        <v>547</v>
      </c>
      <c r="C138" s="5">
        <v>0</v>
      </c>
      <c r="D138" s="3">
        <v>0</v>
      </c>
      <c r="E138" s="3" t="s">
        <v>212</v>
      </c>
      <c r="F138" s="3" t="s">
        <v>215</v>
      </c>
    </row>
    <row r="139" spans="1:6" x14ac:dyDescent="0.25">
      <c r="A139" s="3">
        <v>136</v>
      </c>
      <c r="B139" s="3" t="s">
        <v>547</v>
      </c>
      <c r="C139" s="5">
        <v>0</v>
      </c>
      <c r="D139" s="3">
        <v>0</v>
      </c>
      <c r="E139" s="3" t="s">
        <v>212</v>
      </c>
      <c r="F139" s="3" t="s">
        <v>215</v>
      </c>
    </row>
    <row r="140" spans="1:6" x14ac:dyDescent="0.25">
      <c r="A140" s="3">
        <v>137</v>
      </c>
      <c r="B140" s="3" t="s">
        <v>547</v>
      </c>
      <c r="C140" s="5">
        <v>0</v>
      </c>
      <c r="D140" s="3">
        <v>0</v>
      </c>
      <c r="E140" s="3" t="s">
        <v>212</v>
      </c>
      <c r="F140" s="3" t="s">
        <v>215</v>
      </c>
    </row>
    <row r="141" spans="1:6" x14ac:dyDescent="0.25">
      <c r="A141" s="3">
        <v>138</v>
      </c>
      <c r="B141" s="3" t="s">
        <v>547</v>
      </c>
      <c r="C141" s="5">
        <v>0</v>
      </c>
      <c r="D141" s="3">
        <v>0</v>
      </c>
      <c r="E141" s="3" t="s">
        <v>212</v>
      </c>
      <c r="F141" s="3" t="s">
        <v>215</v>
      </c>
    </row>
    <row r="142" spans="1:6" x14ac:dyDescent="0.25">
      <c r="A142" s="3">
        <v>139</v>
      </c>
      <c r="B142" s="3" t="s">
        <v>547</v>
      </c>
      <c r="C142" s="5">
        <v>0</v>
      </c>
      <c r="D142" s="3">
        <v>0</v>
      </c>
      <c r="E142" s="3" t="s">
        <v>212</v>
      </c>
      <c r="F142" s="3" t="s">
        <v>215</v>
      </c>
    </row>
    <row r="143" spans="1:6" x14ac:dyDescent="0.25">
      <c r="A143" s="3">
        <v>140</v>
      </c>
      <c r="B143" s="3" t="s">
        <v>547</v>
      </c>
      <c r="C143" s="5">
        <v>0</v>
      </c>
      <c r="D143" s="3">
        <v>0</v>
      </c>
      <c r="E143" s="3" t="s">
        <v>212</v>
      </c>
      <c r="F143" s="3" t="s">
        <v>215</v>
      </c>
    </row>
    <row r="144" spans="1:6" x14ac:dyDescent="0.25">
      <c r="A144" s="3">
        <v>141</v>
      </c>
      <c r="B144" s="3" t="s">
        <v>547</v>
      </c>
      <c r="C144" s="5">
        <v>0</v>
      </c>
      <c r="D144" s="3">
        <v>0</v>
      </c>
      <c r="E144" s="3" t="s">
        <v>212</v>
      </c>
      <c r="F144" s="3" t="s">
        <v>215</v>
      </c>
    </row>
    <row r="145" spans="1:6" x14ac:dyDescent="0.25">
      <c r="A145" s="3">
        <v>142</v>
      </c>
      <c r="B145" s="3" t="s">
        <v>547</v>
      </c>
      <c r="C145" s="5">
        <v>0</v>
      </c>
      <c r="D145" s="3">
        <v>0</v>
      </c>
      <c r="E145" s="3" t="s">
        <v>212</v>
      </c>
      <c r="F145" s="3" t="s">
        <v>215</v>
      </c>
    </row>
    <row r="146" spans="1:6" x14ac:dyDescent="0.25">
      <c r="A146" s="3">
        <v>143</v>
      </c>
      <c r="B146" s="3" t="s">
        <v>547</v>
      </c>
      <c r="C146" s="5">
        <v>0</v>
      </c>
      <c r="D146" s="3">
        <v>0</v>
      </c>
      <c r="E146" s="3" t="s">
        <v>212</v>
      </c>
      <c r="F14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547</v>
      </c>
      <c r="C105" s="5">
        <v>0</v>
      </c>
      <c r="D105" s="3">
        <v>0</v>
      </c>
      <c r="E105" s="3" t="s">
        <v>212</v>
      </c>
      <c r="F105" s="3" t="s">
        <v>215</v>
      </c>
    </row>
    <row r="106" spans="1:6" x14ac:dyDescent="0.25">
      <c r="A106" s="3">
        <v>103</v>
      </c>
      <c r="B106" s="3" t="s">
        <v>547</v>
      </c>
      <c r="C106" s="5">
        <v>0</v>
      </c>
      <c r="D106" s="3">
        <v>0</v>
      </c>
      <c r="E106" s="3" t="s">
        <v>212</v>
      </c>
      <c r="F106" s="3" t="s">
        <v>215</v>
      </c>
    </row>
    <row r="107" spans="1:6" x14ac:dyDescent="0.25">
      <c r="A107" s="3">
        <v>104</v>
      </c>
      <c r="B107" s="3" t="s">
        <v>547</v>
      </c>
      <c r="C107" s="5">
        <v>0</v>
      </c>
      <c r="D107" s="3">
        <v>0</v>
      </c>
      <c r="E107" s="3" t="s">
        <v>212</v>
      </c>
      <c r="F107" s="3" t="s">
        <v>215</v>
      </c>
    </row>
    <row r="108" spans="1:6" x14ac:dyDescent="0.25">
      <c r="A108" s="3">
        <v>105</v>
      </c>
      <c r="B108" s="3" t="s">
        <v>547</v>
      </c>
      <c r="C108" s="5">
        <v>0</v>
      </c>
      <c r="D108" s="3">
        <v>0</v>
      </c>
      <c r="E108" s="3" t="s">
        <v>212</v>
      </c>
      <c r="F108" s="3" t="s">
        <v>215</v>
      </c>
    </row>
    <row r="109" spans="1:6" x14ac:dyDescent="0.25">
      <c r="A109" s="3">
        <v>106</v>
      </c>
      <c r="B109" s="3" t="s">
        <v>547</v>
      </c>
      <c r="C109" s="5">
        <v>0</v>
      </c>
      <c r="D109" s="3">
        <v>0</v>
      </c>
      <c r="E109" s="3" t="s">
        <v>212</v>
      </c>
      <c r="F109" s="3" t="s">
        <v>215</v>
      </c>
    </row>
    <row r="110" spans="1:6" x14ac:dyDescent="0.25">
      <c r="A110" s="3">
        <v>107</v>
      </c>
      <c r="B110" s="3" t="s">
        <v>547</v>
      </c>
      <c r="C110" s="5">
        <v>0</v>
      </c>
      <c r="D110" s="3">
        <v>0</v>
      </c>
      <c r="E110" s="3" t="s">
        <v>212</v>
      </c>
      <c r="F110" s="3" t="s">
        <v>215</v>
      </c>
    </row>
    <row r="111" spans="1:6" x14ac:dyDescent="0.25">
      <c r="A111" s="3">
        <v>108</v>
      </c>
      <c r="B111" s="3" t="s">
        <v>547</v>
      </c>
      <c r="C111" s="5">
        <v>0</v>
      </c>
      <c r="D111" s="3">
        <v>0</v>
      </c>
      <c r="E111" s="3" t="s">
        <v>212</v>
      </c>
      <c r="F111" s="3" t="s">
        <v>215</v>
      </c>
    </row>
    <row r="112" spans="1:6" x14ac:dyDescent="0.25">
      <c r="A112" s="3">
        <v>109</v>
      </c>
      <c r="B112" s="3" t="s">
        <v>547</v>
      </c>
      <c r="C112" s="5">
        <v>0</v>
      </c>
      <c r="D112" s="3">
        <v>0</v>
      </c>
      <c r="E112" s="3" t="s">
        <v>212</v>
      </c>
      <c r="F112" s="3" t="s">
        <v>215</v>
      </c>
    </row>
    <row r="113" spans="1:6" x14ac:dyDescent="0.25">
      <c r="A113" s="3">
        <v>110</v>
      </c>
      <c r="B113" s="3" t="s">
        <v>547</v>
      </c>
      <c r="C113" s="5">
        <v>0</v>
      </c>
      <c r="D113" s="3">
        <v>0</v>
      </c>
      <c r="E113" s="3" t="s">
        <v>212</v>
      </c>
      <c r="F113" s="3" t="s">
        <v>215</v>
      </c>
    </row>
    <row r="114" spans="1:6" x14ac:dyDescent="0.25">
      <c r="A114" s="3">
        <v>111</v>
      </c>
      <c r="B114" s="3" t="s">
        <v>547</v>
      </c>
      <c r="C114" s="5">
        <v>0</v>
      </c>
      <c r="D114" s="3">
        <v>0</v>
      </c>
      <c r="E114" s="3" t="s">
        <v>212</v>
      </c>
      <c r="F114" s="3" t="s">
        <v>215</v>
      </c>
    </row>
    <row r="115" spans="1:6" x14ac:dyDescent="0.25">
      <c r="A115" s="3">
        <v>112</v>
      </c>
      <c r="B115" s="3" t="s">
        <v>547</v>
      </c>
      <c r="C115" s="5">
        <v>0</v>
      </c>
      <c r="D115" s="3">
        <v>0</v>
      </c>
      <c r="E115" s="3" t="s">
        <v>212</v>
      </c>
      <c r="F115" s="3" t="s">
        <v>215</v>
      </c>
    </row>
    <row r="116" spans="1:6" x14ac:dyDescent="0.25">
      <c r="A116" s="3">
        <v>113</v>
      </c>
      <c r="B116" s="3" t="s">
        <v>547</v>
      </c>
      <c r="C116" s="5">
        <v>0</v>
      </c>
      <c r="D116" s="3">
        <v>0</v>
      </c>
      <c r="E116" s="3" t="s">
        <v>212</v>
      </c>
      <c r="F116" s="3" t="s">
        <v>215</v>
      </c>
    </row>
    <row r="117" spans="1:6" x14ac:dyDescent="0.25">
      <c r="A117" s="3">
        <v>114</v>
      </c>
      <c r="B117" s="3" t="s">
        <v>547</v>
      </c>
      <c r="C117" s="5">
        <v>0</v>
      </c>
      <c r="D117" s="3">
        <v>0</v>
      </c>
      <c r="E117" s="3" t="s">
        <v>212</v>
      </c>
      <c r="F117" s="3" t="s">
        <v>215</v>
      </c>
    </row>
    <row r="118" spans="1:6" x14ac:dyDescent="0.25">
      <c r="A118" s="3">
        <v>115</v>
      </c>
      <c r="B118" s="3" t="s">
        <v>547</v>
      </c>
      <c r="C118" s="5">
        <v>0</v>
      </c>
      <c r="D118" s="3">
        <v>0</v>
      </c>
      <c r="E118" s="3" t="s">
        <v>212</v>
      </c>
      <c r="F118" s="3" t="s">
        <v>215</v>
      </c>
    </row>
    <row r="119" spans="1:6" x14ac:dyDescent="0.25">
      <c r="A119" s="3">
        <v>116</v>
      </c>
      <c r="B119" s="3" t="s">
        <v>547</v>
      </c>
      <c r="C119" s="5">
        <v>0</v>
      </c>
      <c r="D119" s="3">
        <v>0</v>
      </c>
      <c r="E119" s="3" t="s">
        <v>212</v>
      </c>
      <c r="F119" s="3" t="s">
        <v>215</v>
      </c>
    </row>
    <row r="120" spans="1:6" x14ac:dyDescent="0.25">
      <c r="A120" s="3">
        <v>117</v>
      </c>
      <c r="B120" s="3" t="s">
        <v>547</v>
      </c>
      <c r="C120" s="5">
        <v>0</v>
      </c>
      <c r="D120" s="3">
        <v>0</v>
      </c>
      <c r="E120" s="3" t="s">
        <v>212</v>
      </c>
      <c r="F120" s="3" t="s">
        <v>215</v>
      </c>
    </row>
    <row r="121" spans="1:6" x14ac:dyDescent="0.25">
      <c r="A121" s="3">
        <v>118</v>
      </c>
      <c r="B121" s="3" t="s">
        <v>547</v>
      </c>
      <c r="C121" s="5">
        <v>0</v>
      </c>
      <c r="D121" s="3">
        <v>0</v>
      </c>
      <c r="E121" s="3" t="s">
        <v>212</v>
      </c>
      <c r="F121" s="3" t="s">
        <v>215</v>
      </c>
    </row>
    <row r="122" spans="1:6" x14ac:dyDescent="0.25">
      <c r="A122" s="3">
        <v>119</v>
      </c>
      <c r="B122" s="3" t="s">
        <v>547</v>
      </c>
      <c r="C122" s="5">
        <v>0</v>
      </c>
      <c r="D122" s="3">
        <v>0</v>
      </c>
      <c r="E122" s="3" t="s">
        <v>212</v>
      </c>
      <c r="F122" s="3" t="s">
        <v>215</v>
      </c>
    </row>
    <row r="123" spans="1:6" x14ac:dyDescent="0.25">
      <c r="A123" s="3">
        <v>120</v>
      </c>
      <c r="B123" s="3" t="s">
        <v>547</v>
      </c>
      <c r="C123" s="5">
        <v>0</v>
      </c>
      <c r="D123" s="3">
        <v>0</v>
      </c>
      <c r="E123" s="3" t="s">
        <v>212</v>
      </c>
      <c r="F123" s="3" t="s">
        <v>215</v>
      </c>
    </row>
    <row r="124" spans="1:6" x14ac:dyDescent="0.25">
      <c r="A124" s="3">
        <v>121</v>
      </c>
      <c r="B124" s="3" t="s">
        <v>547</v>
      </c>
      <c r="C124" s="5">
        <v>0</v>
      </c>
      <c r="D124" s="3">
        <v>0</v>
      </c>
      <c r="E124" s="3" t="s">
        <v>212</v>
      </c>
      <c r="F124" s="3" t="s">
        <v>215</v>
      </c>
    </row>
    <row r="125" spans="1:6" x14ac:dyDescent="0.25">
      <c r="A125" s="3">
        <v>122</v>
      </c>
      <c r="B125" s="3" t="s">
        <v>547</v>
      </c>
      <c r="C125" s="5">
        <v>0</v>
      </c>
      <c r="D125" s="3">
        <v>0</v>
      </c>
      <c r="E125" s="3" t="s">
        <v>212</v>
      </c>
      <c r="F125" s="3" t="s">
        <v>215</v>
      </c>
    </row>
    <row r="126" spans="1:6" x14ac:dyDescent="0.25">
      <c r="A126" s="3">
        <v>123</v>
      </c>
      <c r="B126" s="3" t="s">
        <v>547</v>
      </c>
      <c r="C126" s="5">
        <v>0</v>
      </c>
      <c r="D126" s="3">
        <v>0</v>
      </c>
      <c r="E126" s="3" t="s">
        <v>212</v>
      </c>
      <c r="F126" s="3" t="s">
        <v>215</v>
      </c>
    </row>
    <row r="127" spans="1:6" x14ac:dyDescent="0.25">
      <c r="A127" s="3">
        <v>124</v>
      </c>
      <c r="B127" s="3" t="s">
        <v>547</v>
      </c>
      <c r="C127" s="5">
        <v>0</v>
      </c>
      <c r="D127" s="3">
        <v>0</v>
      </c>
      <c r="E127" s="3" t="s">
        <v>212</v>
      </c>
      <c r="F127" s="3" t="s">
        <v>215</v>
      </c>
    </row>
    <row r="128" spans="1:6" x14ac:dyDescent="0.25">
      <c r="A128" s="3">
        <v>125</v>
      </c>
      <c r="B128" s="3" t="s">
        <v>547</v>
      </c>
      <c r="C128" s="5">
        <v>0</v>
      </c>
      <c r="D128" s="3">
        <v>0</v>
      </c>
      <c r="E128" s="3" t="s">
        <v>212</v>
      </c>
      <c r="F128" s="3" t="s">
        <v>215</v>
      </c>
    </row>
    <row r="129" spans="1:6" x14ac:dyDescent="0.25">
      <c r="A129" s="3">
        <v>126</v>
      </c>
      <c r="B129" s="3" t="s">
        <v>547</v>
      </c>
      <c r="C129" s="5">
        <v>0</v>
      </c>
      <c r="D129" s="3">
        <v>0</v>
      </c>
      <c r="E129" s="3" t="s">
        <v>212</v>
      </c>
      <c r="F129" s="3" t="s">
        <v>215</v>
      </c>
    </row>
    <row r="130" spans="1:6" x14ac:dyDescent="0.25">
      <c r="A130" s="3">
        <v>127</v>
      </c>
      <c r="B130" s="3" t="s">
        <v>547</v>
      </c>
      <c r="C130" s="5">
        <v>0</v>
      </c>
      <c r="D130" s="3">
        <v>0</v>
      </c>
      <c r="E130" s="3" t="s">
        <v>212</v>
      </c>
      <c r="F130" s="3" t="s">
        <v>215</v>
      </c>
    </row>
    <row r="131" spans="1:6" x14ac:dyDescent="0.25">
      <c r="A131" s="3">
        <v>128</v>
      </c>
      <c r="B131" s="3" t="s">
        <v>547</v>
      </c>
      <c r="C131" s="5">
        <v>0</v>
      </c>
      <c r="D131" s="3">
        <v>0</v>
      </c>
      <c r="E131" s="3" t="s">
        <v>212</v>
      </c>
      <c r="F131" s="3" t="s">
        <v>215</v>
      </c>
    </row>
    <row r="132" spans="1:6" x14ac:dyDescent="0.25">
      <c r="A132" s="3">
        <v>129</v>
      </c>
      <c r="B132" s="3" t="s">
        <v>547</v>
      </c>
      <c r="C132" s="5">
        <v>0</v>
      </c>
      <c r="D132" s="3">
        <v>0</v>
      </c>
      <c r="E132" s="3" t="s">
        <v>212</v>
      </c>
      <c r="F132" s="3" t="s">
        <v>215</v>
      </c>
    </row>
    <row r="133" spans="1:6" x14ac:dyDescent="0.25">
      <c r="A133" s="3">
        <v>130</v>
      </c>
      <c r="B133" s="3" t="s">
        <v>547</v>
      </c>
      <c r="C133" s="5">
        <v>0</v>
      </c>
      <c r="D133" s="3">
        <v>0</v>
      </c>
      <c r="E133" s="3" t="s">
        <v>212</v>
      </c>
      <c r="F133" s="3" t="s">
        <v>215</v>
      </c>
    </row>
    <row r="134" spans="1:6" x14ac:dyDescent="0.25">
      <c r="A134" s="3">
        <v>131</v>
      </c>
      <c r="B134" s="3" t="s">
        <v>547</v>
      </c>
      <c r="C134" s="5">
        <v>0</v>
      </c>
      <c r="D134" s="3">
        <v>0</v>
      </c>
      <c r="E134" s="3" t="s">
        <v>212</v>
      </c>
      <c r="F134" s="3" t="s">
        <v>215</v>
      </c>
    </row>
    <row r="135" spans="1:6" x14ac:dyDescent="0.25">
      <c r="A135" s="3">
        <v>132</v>
      </c>
      <c r="B135" s="3" t="s">
        <v>547</v>
      </c>
      <c r="C135" s="5">
        <v>0</v>
      </c>
      <c r="D135" s="3">
        <v>0</v>
      </c>
      <c r="E135" s="3" t="s">
        <v>212</v>
      </c>
      <c r="F135" s="3" t="s">
        <v>215</v>
      </c>
    </row>
    <row r="136" spans="1:6" x14ac:dyDescent="0.25">
      <c r="A136" s="3">
        <v>133</v>
      </c>
      <c r="B136" s="3" t="s">
        <v>547</v>
      </c>
      <c r="C136" s="5">
        <v>0</v>
      </c>
      <c r="D136" s="3">
        <v>0</v>
      </c>
      <c r="E136" s="3" t="s">
        <v>212</v>
      </c>
      <c r="F136" s="3" t="s">
        <v>215</v>
      </c>
    </row>
    <row r="137" spans="1:6" x14ac:dyDescent="0.25">
      <c r="A137" s="3">
        <v>134</v>
      </c>
      <c r="B137" s="3" t="s">
        <v>547</v>
      </c>
      <c r="C137" s="5">
        <v>0</v>
      </c>
      <c r="D137" s="3">
        <v>0</v>
      </c>
      <c r="E137" s="3" t="s">
        <v>212</v>
      </c>
      <c r="F137" s="3" t="s">
        <v>215</v>
      </c>
    </row>
    <row r="138" spans="1:6" x14ac:dyDescent="0.25">
      <c r="A138" s="3">
        <v>135</v>
      </c>
      <c r="B138" s="3" t="s">
        <v>547</v>
      </c>
      <c r="C138" s="5">
        <v>0</v>
      </c>
      <c r="D138" s="3">
        <v>0</v>
      </c>
      <c r="E138" s="3" t="s">
        <v>212</v>
      </c>
      <c r="F138" s="3" t="s">
        <v>215</v>
      </c>
    </row>
    <row r="139" spans="1:6" x14ac:dyDescent="0.25">
      <c r="A139" s="3">
        <v>136</v>
      </c>
      <c r="B139" s="3" t="s">
        <v>547</v>
      </c>
      <c r="C139" s="5">
        <v>0</v>
      </c>
      <c r="D139" s="3">
        <v>0</v>
      </c>
      <c r="E139" s="3" t="s">
        <v>212</v>
      </c>
      <c r="F139" s="3" t="s">
        <v>215</v>
      </c>
    </row>
    <row r="140" spans="1:6" x14ac:dyDescent="0.25">
      <c r="A140" s="3">
        <v>137</v>
      </c>
      <c r="B140" s="3" t="s">
        <v>547</v>
      </c>
      <c r="C140" s="5">
        <v>0</v>
      </c>
      <c r="D140" s="3">
        <v>0</v>
      </c>
      <c r="E140" s="3" t="s">
        <v>212</v>
      </c>
      <c r="F140" s="3" t="s">
        <v>215</v>
      </c>
    </row>
    <row r="141" spans="1:6" x14ac:dyDescent="0.25">
      <c r="A141" s="3">
        <v>138</v>
      </c>
      <c r="B141" s="3" t="s">
        <v>547</v>
      </c>
      <c r="C141" s="5">
        <v>0</v>
      </c>
      <c r="D141" s="3">
        <v>0</v>
      </c>
      <c r="E141" s="3" t="s">
        <v>212</v>
      </c>
      <c r="F141" s="3" t="s">
        <v>215</v>
      </c>
    </row>
    <row r="142" spans="1:6" x14ac:dyDescent="0.25">
      <c r="A142" s="3">
        <v>139</v>
      </c>
      <c r="B142" s="3" t="s">
        <v>547</v>
      </c>
      <c r="C142" s="5">
        <v>0</v>
      </c>
      <c r="D142" s="3">
        <v>0</v>
      </c>
      <c r="E142" s="3" t="s">
        <v>212</v>
      </c>
      <c r="F142" s="3" t="s">
        <v>215</v>
      </c>
    </row>
    <row r="143" spans="1:6" x14ac:dyDescent="0.25">
      <c r="A143" s="3">
        <v>140</v>
      </c>
      <c r="B143" s="3" t="s">
        <v>547</v>
      </c>
      <c r="C143" s="5">
        <v>0</v>
      </c>
      <c r="D143" s="3">
        <v>0</v>
      </c>
      <c r="E143" s="3" t="s">
        <v>212</v>
      </c>
      <c r="F143" s="3" t="s">
        <v>215</v>
      </c>
    </row>
    <row r="144" spans="1:6" x14ac:dyDescent="0.25">
      <c r="A144" s="3">
        <v>141</v>
      </c>
      <c r="B144" s="3" t="s">
        <v>547</v>
      </c>
      <c r="C144" s="5">
        <v>0</v>
      </c>
      <c r="D144" s="3">
        <v>0</v>
      </c>
      <c r="E144" s="3" t="s">
        <v>212</v>
      </c>
      <c r="F144" s="3" t="s">
        <v>215</v>
      </c>
    </row>
    <row r="145" spans="1:6" x14ac:dyDescent="0.25">
      <c r="A145" s="3">
        <v>142</v>
      </c>
      <c r="B145" s="3" t="s">
        <v>547</v>
      </c>
      <c r="C145" s="5">
        <v>0</v>
      </c>
      <c r="D145" s="3">
        <v>0</v>
      </c>
      <c r="E145" s="3" t="s">
        <v>212</v>
      </c>
      <c r="F145" s="3" t="s">
        <v>215</v>
      </c>
    </row>
    <row r="146" spans="1:6" x14ac:dyDescent="0.25">
      <c r="A146" s="3">
        <v>143</v>
      </c>
      <c r="B146" s="3" t="s">
        <v>547</v>
      </c>
      <c r="C146" s="5">
        <v>0</v>
      </c>
      <c r="D146" s="3">
        <v>0</v>
      </c>
      <c r="E146" s="3" t="s">
        <v>212</v>
      </c>
      <c r="F14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547</v>
      </c>
      <c r="C105" s="5">
        <v>0</v>
      </c>
      <c r="D105" s="3">
        <v>0</v>
      </c>
      <c r="E105" s="3" t="s">
        <v>212</v>
      </c>
      <c r="F105" s="3" t="s">
        <v>215</v>
      </c>
    </row>
    <row r="106" spans="1:6" x14ac:dyDescent="0.25">
      <c r="A106" s="3">
        <v>103</v>
      </c>
      <c r="B106" s="3" t="s">
        <v>547</v>
      </c>
      <c r="C106" s="5">
        <v>0</v>
      </c>
      <c r="D106" s="3">
        <v>0</v>
      </c>
      <c r="E106" s="3" t="s">
        <v>212</v>
      </c>
      <c r="F106" s="3" t="s">
        <v>215</v>
      </c>
    </row>
    <row r="107" spans="1:6" x14ac:dyDescent="0.25">
      <c r="A107" s="3">
        <v>104</v>
      </c>
      <c r="B107" s="3" t="s">
        <v>547</v>
      </c>
      <c r="C107" s="5">
        <v>0</v>
      </c>
      <c r="D107" s="3">
        <v>0</v>
      </c>
      <c r="E107" s="3" t="s">
        <v>212</v>
      </c>
      <c r="F107" s="3" t="s">
        <v>215</v>
      </c>
    </row>
    <row r="108" spans="1:6" x14ac:dyDescent="0.25">
      <c r="A108" s="3">
        <v>105</v>
      </c>
      <c r="B108" s="3" t="s">
        <v>547</v>
      </c>
      <c r="C108" s="5">
        <v>0</v>
      </c>
      <c r="D108" s="3">
        <v>0</v>
      </c>
      <c r="E108" s="3" t="s">
        <v>212</v>
      </c>
      <c r="F108" s="3" t="s">
        <v>215</v>
      </c>
    </row>
    <row r="109" spans="1:6" x14ac:dyDescent="0.25">
      <c r="A109" s="3">
        <v>106</v>
      </c>
      <c r="B109" s="3" t="s">
        <v>547</v>
      </c>
      <c r="C109" s="5">
        <v>0</v>
      </c>
      <c r="D109" s="3">
        <v>0</v>
      </c>
      <c r="E109" s="3" t="s">
        <v>212</v>
      </c>
      <c r="F109" s="3" t="s">
        <v>215</v>
      </c>
    </row>
    <row r="110" spans="1:6" x14ac:dyDescent="0.25">
      <c r="A110" s="3">
        <v>107</v>
      </c>
      <c r="B110" s="3" t="s">
        <v>547</v>
      </c>
      <c r="C110" s="5">
        <v>0</v>
      </c>
      <c r="D110" s="3">
        <v>0</v>
      </c>
      <c r="E110" s="3" t="s">
        <v>212</v>
      </c>
      <c r="F110" s="3" t="s">
        <v>215</v>
      </c>
    </row>
    <row r="111" spans="1:6" x14ac:dyDescent="0.25">
      <c r="A111" s="3">
        <v>108</v>
      </c>
      <c r="B111" s="3" t="s">
        <v>547</v>
      </c>
      <c r="C111" s="5">
        <v>0</v>
      </c>
      <c r="D111" s="3">
        <v>0</v>
      </c>
      <c r="E111" s="3" t="s">
        <v>212</v>
      </c>
      <c r="F111" s="3" t="s">
        <v>215</v>
      </c>
    </row>
    <row r="112" spans="1:6" x14ac:dyDescent="0.25">
      <c r="A112" s="3">
        <v>109</v>
      </c>
      <c r="B112" s="3" t="s">
        <v>547</v>
      </c>
      <c r="C112" s="5">
        <v>0</v>
      </c>
      <c r="D112" s="3">
        <v>0</v>
      </c>
      <c r="E112" s="3" t="s">
        <v>212</v>
      </c>
      <c r="F112" s="3" t="s">
        <v>215</v>
      </c>
    </row>
    <row r="113" spans="1:6" x14ac:dyDescent="0.25">
      <c r="A113" s="3">
        <v>110</v>
      </c>
      <c r="B113" s="3" t="s">
        <v>547</v>
      </c>
      <c r="C113" s="5">
        <v>0</v>
      </c>
      <c r="D113" s="3">
        <v>0</v>
      </c>
      <c r="E113" s="3" t="s">
        <v>212</v>
      </c>
      <c r="F113" s="3" t="s">
        <v>215</v>
      </c>
    </row>
    <row r="114" spans="1:6" x14ac:dyDescent="0.25">
      <c r="A114" s="3">
        <v>111</v>
      </c>
      <c r="B114" s="3" t="s">
        <v>547</v>
      </c>
      <c r="C114" s="5">
        <v>0</v>
      </c>
      <c r="D114" s="3">
        <v>0</v>
      </c>
      <c r="E114" s="3" t="s">
        <v>212</v>
      </c>
      <c r="F114" s="3" t="s">
        <v>215</v>
      </c>
    </row>
    <row r="115" spans="1:6" x14ac:dyDescent="0.25">
      <c r="A115" s="3">
        <v>112</v>
      </c>
      <c r="B115" s="3" t="s">
        <v>547</v>
      </c>
      <c r="C115" s="5">
        <v>0</v>
      </c>
      <c r="D115" s="3">
        <v>0</v>
      </c>
      <c r="E115" s="3" t="s">
        <v>212</v>
      </c>
      <c r="F115" s="3" t="s">
        <v>215</v>
      </c>
    </row>
    <row r="116" spans="1:6" x14ac:dyDescent="0.25">
      <c r="A116" s="3">
        <v>113</v>
      </c>
      <c r="B116" s="3" t="s">
        <v>547</v>
      </c>
      <c r="C116" s="5">
        <v>0</v>
      </c>
      <c r="D116" s="3">
        <v>0</v>
      </c>
      <c r="E116" s="3" t="s">
        <v>212</v>
      </c>
      <c r="F116" s="3" t="s">
        <v>215</v>
      </c>
    </row>
    <row r="117" spans="1:6" x14ac:dyDescent="0.25">
      <c r="A117" s="3">
        <v>114</v>
      </c>
      <c r="B117" s="3" t="s">
        <v>547</v>
      </c>
      <c r="C117" s="5">
        <v>0</v>
      </c>
      <c r="D117" s="3">
        <v>0</v>
      </c>
      <c r="E117" s="3" t="s">
        <v>212</v>
      </c>
      <c r="F117" s="3" t="s">
        <v>215</v>
      </c>
    </row>
    <row r="118" spans="1:6" x14ac:dyDescent="0.25">
      <c r="A118" s="3">
        <v>115</v>
      </c>
      <c r="B118" s="3" t="s">
        <v>547</v>
      </c>
      <c r="C118" s="5">
        <v>0</v>
      </c>
      <c r="D118" s="3">
        <v>0</v>
      </c>
      <c r="E118" s="3" t="s">
        <v>212</v>
      </c>
      <c r="F118" s="3" t="s">
        <v>215</v>
      </c>
    </row>
    <row r="119" spans="1:6" x14ac:dyDescent="0.25">
      <c r="A119" s="3">
        <v>116</v>
      </c>
      <c r="B119" s="3" t="s">
        <v>547</v>
      </c>
      <c r="C119" s="5">
        <v>0</v>
      </c>
      <c r="D119" s="3">
        <v>0</v>
      </c>
      <c r="E119" s="3" t="s">
        <v>212</v>
      </c>
      <c r="F119" s="3" t="s">
        <v>215</v>
      </c>
    </row>
    <row r="120" spans="1:6" x14ac:dyDescent="0.25">
      <c r="A120" s="3">
        <v>117</v>
      </c>
      <c r="B120" s="3" t="s">
        <v>547</v>
      </c>
      <c r="C120" s="5">
        <v>0</v>
      </c>
      <c r="D120" s="3">
        <v>0</v>
      </c>
      <c r="E120" s="3" t="s">
        <v>212</v>
      </c>
      <c r="F120" s="3" t="s">
        <v>215</v>
      </c>
    </row>
    <row r="121" spans="1:6" x14ac:dyDescent="0.25">
      <c r="A121" s="3">
        <v>118</v>
      </c>
      <c r="B121" s="3" t="s">
        <v>547</v>
      </c>
      <c r="C121" s="5">
        <v>0</v>
      </c>
      <c r="D121" s="3">
        <v>0</v>
      </c>
      <c r="E121" s="3" t="s">
        <v>212</v>
      </c>
      <c r="F121" s="3" t="s">
        <v>215</v>
      </c>
    </row>
    <row r="122" spans="1:6" x14ac:dyDescent="0.25">
      <c r="A122" s="3">
        <v>119</v>
      </c>
      <c r="B122" s="3" t="s">
        <v>547</v>
      </c>
      <c r="C122" s="5">
        <v>0</v>
      </c>
      <c r="D122" s="3">
        <v>0</v>
      </c>
      <c r="E122" s="3" t="s">
        <v>212</v>
      </c>
      <c r="F122" s="3" t="s">
        <v>215</v>
      </c>
    </row>
    <row r="123" spans="1:6" x14ac:dyDescent="0.25">
      <c r="A123" s="3">
        <v>120</v>
      </c>
      <c r="B123" s="3" t="s">
        <v>547</v>
      </c>
      <c r="C123" s="5">
        <v>0</v>
      </c>
      <c r="D123" s="3">
        <v>0</v>
      </c>
      <c r="E123" s="3" t="s">
        <v>212</v>
      </c>
      <c r="F123" s="3" t="s">
        <v>215</v>
      </c>
    </row>
    <row r="124" spans="1:6" x14ac:dyDescent="0.25">
      <c r="A124" s="3">
        <v>121</v>
      </c>
      <c r="B124" s="3" t="s">
        <v>547</v>
      </c>
      <c r="C124" s="5">
        <v>0</v>
      </c>
      <c r="D124" s="3">
        <v>0</v>
      </c>
      <c r="E124" s="3" t="s">
        <v>212</v>
      </c>
      <c r="F124" s="3" t="s">
        <v>215</v>
      </c>
    </row>
    <row r="125" spans="1:6" x14ac:dyDescent="0.25">
      <c r="A125" s="3">
        <v>122</v>
      </c>
      <c r="B125" s="3" t="s">
        <v>547</v>
      </c>
      <c r="C125" s="5">
        <v>0</v>
      </c>
      <c r="D125" s="3">
        <v>0</v>
      </c>
      <c r="E125" s="3" t="s">
        <v>212</v>
      </c>
      <c r="F125" s="3" t="s">
        <v>215</v>
      </c>
    </row>
    <row r="126" spans="1:6" x14ac:dyDescent="0.25">
      <c r="A126" s="3">
        <v>123</v>
      </c>
      <c r="B126" s="3" t="s">
        <v>547</v>
      </c>
      <c r="C126" s="5">
        <v>0</v>
      </c>
      <c r="D126" s="3">
        <v>0</v>
      </c>
      <c r="E126" s="3" t="s">
        <v>212</v>
      </c>
      <c r="F126" s="3" t="s">
        <v>215</v>
      </c>
    </row>
    <row r="127" spans="1:6" x14ac:dyDescent="0.25">
      <c r="A127" s="3">
        <v>124</v>
      </c>
      <c r="B127" s="3" t="s">
        <v>547</v>
      </c>
      <c r="C127" s="5">
        <v>0</v>
      </c>
      <c r="D127" s="3">
        <v>0</v>
      </c>
      <c r="E127" s="3" t="s">
        <v>212</v>
      </c>
      <c r="F127" s="3" t="s">
        <v>215</v>
      </c>
    </row>
    <row r="128" spans="1:6" x14ac:dyDescent="0.25">
      <c r="A128" s="3">
        <v>125</v>
      </c>
      <c r="B128" s="3" t="s">
        <v>547</v>
      </c>
      <c r="C128" s="5">
        <v>0</v>
      </c>
      <c r="D128" s="3">
        <v>0</v>
      </c>
      <c r="E128" s="3" t="s">
        <v>212</v>
      </c>
      <c r="F128" s="3" t="s">
        <v>215</v>
      </c>
    </row>
    <row r="129" spans="1:6" x14ac:dyDescent="0.25">
      <c r="A129" s="3">
        <v>126</v>
      </c>
      <c r="B129" s="3" t="s">
        <v>547</v>
      </c>
      <c r="C129" s="5">
        <v>0</v>
      </c>
      <c r="D129" s="3">
        <v>0</v>
      </c>
      <c r="E129" s="3" t="s">
        <v>212</v>
      </c>
      <c r="F129" s="3" t="s">
        <v>215</v>
      </c>
    </row>
    <row r="130" spans="1:6" x14ac:dyDescent="0.25">
      <c r="A130" s="3">
        <v>127</v>
      </c>
      <c r="B130" s="3" t="s">
        <v>547</v>
      </c>
      <c r="C130" s="5">
        <v>0</v>
      </c>
      <c r="D130" s="3">
        <v>0</v>
      </c>
      <c r="E130" s="3" t="s">
        <v>212</v>
      </c>
      <c r="F130" s="3" t="s">
        <v>215</v>
      </c>
    </row>
    <row r="131" spans="1:6" x14ac:dyDescent="0.25">
      <c r="A131" s="3">
        <v>128</v>
      </c>
      <c r="B131" s="3" t="s">
        <v>547</v>
      </c>
      <c r="C131" s="5">
        <v>0</v>
      </c>
      <c r="D131" s="3">
        <v>0</v>
      </c>
      <c r="E131" s="3" t="s">
        <v>212</v>
      </c>
      <c r="F131" s="3" t="s">
        <v>215</v>
      </c>
    </row>
    <row r="132" spans="1:6" x14ac:dyDescent="0.25">
      <c r="A132" s="3">
        <v>129</v>
      </c>
      <c r="B132" s="3" t="s">
        <v>547</v>
      </c>
      <c r="C132" s="5">
        <v>0</v>
      </c>
      <c r="D132" s="3">
        <v>0</v>
      </c>
      <c r="E132" s="3" t="s">
        <v>212</v>
      </c>
      <c r="F132" s="3" t="s">
        <v>215</v>
      </c>
    </row>
    <row r="133" spans="1:6" x14ac:dyDescent="0.25">
      <c r="A133" s="3">
        <v>130</v>
      </c>
      <c r="B133" s="3" t="s">
        <v>547</v>
      </c>
      <c r="C133" s="5">
        <v>0</v>
      </c>
      <c r="D133" s="3">
        <v>0</v>
      </c>
      <c r="E133" s="3" t="s">
        <v>212</v>
      </c>
      <c r="F133" s="3" t="s">
        <v>215</v>
      </c>
    </row>
    <row r="134" spans="1:6" x14ac:dyDescent="0.25">
      <c r="A134" s="3">
        <v>131</v>
      </c>
      <c r="B134" s="3" t="s">
        <v>547</v>
      </c>
      <c r="C134" s="5">
        <v>0</v>
      </c>
      <c r="D134" s="3">
        <v>0</v>
      </c>
      <c r="E134" s="3" t="s">
        <v>212</v>
      </c>
      <c r="F134" s="3" t="s">
        <v>215</v>
      </c>
    </row>
    <row r="135" spans="1:6" x14ac:dyDescent="0.25">
      <c r="A135" s="3">
        <v>132</v>
      </c>
      <c r="B135" s="3" t="s">
        <v>547</v>
      </c>
      <c r="C135" s="5">
        <v>0</v>
      </c>
      <c r="D135" s="3">
        <v>0</v>
      </c>
      <c r="E135" s="3" t="s">
        <v>212</v>
      </c>
      <c r="F135" s="3" t="s">
        <v>215</v>
      </c>
    </row>
    <row r="136" spans="1:6" x14ac:dyDescent="0.25">
      <c r="A136" s="3">
        <v>133</v>
      </c>
      <c r="B136" s="3" t="s">
        <v>547</v>
      </c>
      <c r="C136" s="5">
        <v>0</v>
      </c>
      <c r="D136" s="3">
        <v>0</v>
      </c>
      <c r="E136" s="3" t="s">
        <v>212</v>
      </c>
      <c r="F136" s="3" t="s">
        <v>215</v>
      </c>
    </row>
    <row r="137" spans="1:6" x14ac:dyDescent="0.25">
      <c r="A137" s="3">
        <v>134</v>
      </c>
      <c r="B137" s="3" t="s">
        <v>547</v>
      </c>
      <c r="C137" s="5">
        <v>0</v>
      </c>
      <c r="D137" s="3">
        <v>0</v>
      </c>
      <c r="E137" s="3" t="s">
        <v>212</v>
      </c>
      <c r="F137" s="3" t="s">
        <v>215</v>
      </c>
    </row>
    <row r="138" spans="1:6" x14ac:dyDescent="0.25">
      <c r="A138" s="3">
        <v>135</v>
      </c>
      <c r="B138" s="3" t="s">
        <v>547</v>
      </c>
      <c r="C138" s="5">
        <v>0</v>
      </c>
      <c r="D138" s="3">
        <v>0</v>
      </c>
      <c r="E138" s="3" t="s">
        <v>212</v>
      </c>
      <c r="F138" s="3" t="s">
        <v>215</v>
      </c>
    </row>
    <row r="139" spans="1:6" x14ac:dyDescent="0.25">
      <c r="A139" s="3">
        <v>136</v>
      </c>
      <c r="B139" s="3" t="s">
        <v>547</v>
      </c>
      <c r="C139" s="5">
        <v>0</v>
      </c>
      <c r="D139" s="3">
        <v>0</v>
      </c>
      <c r="E139" s="3" t="s">
        <v>212</v>
      </c>
      <c r="F139" s="3" t="s">
        <v>215</v>
      </c>
    </row>
    <row r="140" spans="1:6" x14ac:dyDescent="0.25">
      <c r="A140" s="3">
        <v>137</v>
      </c>
      <c r="B140" s="3" t="s">
        <v>547</v>
      </c>
      <c r="C140" s="5">
        <v>0</v>
      </c>
      <c r="D140" s="3">
        <v>0</v>
      </c>
      <c r="E140" s="3" t="s">
        <v>212</v>
      </c>
      <c r="F140" s="3" t="s">
        <v>215</v>
      </c>
    </row>
    <row r="141" spans="1:6" x14ac:dyDescent="0.25">
      <c r="A141" s="3">
        <v>138</v>
      </c>
      <c r="B141" s="3" t="s">
        <v>547</v>
      </c>
      <c r="C141" s="5">
        <v>0</v>
      </c>
      <c r="D141" s="3">
        <v>0</v>
      </c>
      <c r="E141" s="3" t="s">
        <v>212</v>
      </c>
      <c r="F141" s="3" t="s">
        <v>215</v>
      </c>
    </row>
    <row r="142" spans="1:6" x14ac:dyDescent="0.25">
      <c r="A142" s="3">
        <v>139</v>
      </c>
      <c r="B142" s="3" t="s">
        <v>547</v>
      </c>
      <c r="C142" s="5">
        <v>0</v>
      </c>
      <c r="D142" s="3">
        <v>0</v>
      </c>
      <c r="E142" s="3" t="s">
        <v>212</v>
      </c>
      <c r="F142" s="3" t="s">
        <v>215</v>
      </c>
    </row>
    <row r="143" spans="1:6" x14ac:dyDescent="0.25">
      <c r="A143" s="3">
        <v>140</v>
      </c>
      <c r="B143" s="3" t="s">
        <v>547</v>
      </c>
      <c r="C143" s="5">
        <v>0</v>
      </c>
      <c r="D143" s="3">
        <v>0</v>
      </c>
      <c r="E143" s="3" t="s">
        <v>212</v>
      </c>
      <c r="F143" s="3" t="s">
        <v>215</v>
      </c>
    </row>
    <row r="144" spans="1:6" x14ac:dyDescent="0.25">
      <c r="A144" s="3">
        <v>141</v>
      </c>
      <c r="B144" s="3" t="s">
        <v>547</v>
      </c>
      <c r="C144" s="5">
        <v>0</v>
      </c>
      <c r="D144" s="3">
        <v>0</v>
      </c>
      <c r="E144" s="3" t="s">
        <v>212</v>
      </c>
      <c r="F144" s="3" t="s">
        <v>215</v>
      </c>
    </row>
    <row r="145" spans="1:6" x14ac:dyDescent="0.25">
      <c r="A145" s="3">
        <v>142</v>
      </c>
      <c r="B145" s="3" t="s">
        <v>547</v>
      </c>
      <c r="C145" s="5">
        <v>0</v>
      </c>
      <c r="D145" s="3">
        <v>0</v>
      </c>
      <c r="E145" s="3" t="s">
        <v>212</v>
      </c>
      <c r="F145" s="3" t="s">
        <v>215</v>
      </c>
    </row>
    <row r="146" spans="1:6" x14ac:dyDescent="0.25">
      <c r="A146" s="3">
        <v>143</v>
      </c>
      <c r="B146" s="3" t="s">
        <v>547</v>
      </c>
      <c r="C146" s="5">
        <v>0</v>
      </c>
      <c r="D146" s="3">
        <v>0</v>
      </c>
      <c r="E146" s="3" t="s">
        <v>212</v>
      </c>
      <c r="F14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547</v>
      </c>
      <c r="C105" s="3">
        <v>0</v>
      </c>
      <c r="D105" s="3">
        <v>0</v>
      </c>
      <c r="E105" s="3" t="s">
        <v>212</v>
      </c>
      <c r="F105" s="3" t="s">
        <v>215</v>
      </c>
    </row>
    <row r="106" spans="1:6" x14ac:dyDescent="0.25">
      <c r="A106" s="3">
        <v>103</v>
      </c>
      <c r="B106" s="3" t="s">
        <v>547</v>
      </c>
      <c r="C106" s="3">
        <v>0</v>
      </c>
      <c r="D106" s="3">
        <v>0</v>
      </c>
      <c r="E106" s="3" t="s">
        <v>212</v>
      </c>
      <c r="F106" s="3" t="s">
        <v>215</v>
      </c>
    </row>
    <row r="107" spans="1:6" x14ac:dyDescent="0.25">
      <c r="A107" s="3">
        <v>104</v>
      </c>
      <c r="B107" s="3" t="s">
        <v>547</v>
      </c>
      <c r="C107" s="3">
        <v>0</v>
      </c>
      <c r="D107" s="3">
        <v>0</v>
      </c>
      <c r="E107" s="3" t="s">
        <v>212</v>
      </c>
      <c r="F107" s="3" t="s">
        <v>215</v>
      </c>
    </row>
    <row r="108" spans="1:6" x14ac:dyDescent="0.25">
      <c r="A108" s="3">
        <v>105</v>
      </c>
      <c r="B108" s="3" t="s">
        <v>547</v>
      </c>
      <c r="C108" s="3">
        <v>0</v>
      </c>
      <c r="D108" s="3">
        <v>0</v>
      </c>
      <c r="E108" s="3" t="s">
        <v>212</v>
      </c>
      <c r="F108" s="3" t="s">
        <v>215</v>
      </c>
    </row>
    <row r="109" spans="1:6" x14ac:dyDescent="0.25">
      <c r="A109" s="3">
        <v>106</v>
      </c>
      <c r="B109" s="3" t="s">
        <v>547</v>
      </c>
      <c r="C109" s="3">
        <v>0</v>
      </c>
      <c r="D109" s="3">
        <v>0</v>
      </c>
      <c r="E109" s="3" t="s">
        <v>212</v>
      </c>
      <c r="F109" s="3" t="s">
        <v>215</v>
      </c>
    </row>
    <row r="110" spans="1:6" x14ac:dyDescent="0.25">
      <c r="A110" s="3">
        <v>107</v>
      </c>
      <c r="B110" s="3" t="s">
        <v>547</v>
      </c>
      <c r="C110" s="3">
        <v>0</v>
      </c>
      <c r="D110" s="3">
        <v>0</v>
      </c>
      <c r="E110" s="3" t="s">
        <v>212</v>
      </c>
      <c r="F110" s="3" t="s">
        <v>215</v>
      </c>
    </row>
    <row r="111" spans="1:6" x14ac:dyDescent="0.25">
      <c r="A111" s="3">
        <v>108</v>
      </c>
      <c r="B111" s="3" t="s">
        <v>547</v>
      </c>
      <c r="C111" s="3">
        <v>0</v>
      </c>
      <c r="D111" s="3">
        <v>0</v>
      </c>
      <c r="E111" s="3" t="s">
        <v>212</v>
      </c>
      <c r="F111" s="3" t="s">
        <v>215</v>
      </c>
    </row>
    <row r="112" spans="1:6" x14ac:dyDescent="0.25">
      <c r="A112" s="3">
        <v>109</v>
      </c>
      <c r="B112" s="3" t="s">
        <v>547</v>
      </c>
      <c r="C112" s="3">
        <v>0</v>
      </c>
      <c r="D112" s="3">
        <v>0</v>
      </c>
      <c r="E112" s="3" t="s">
        <v>212</v>
      </c>
      <c r="F112" s="3" t="s">
        <v>215</v>
      </c>
    </row>
    <row r="113" spans="1:6" x14ac:dyDescent="0.25">
      <c r="A113" s="3">
        <v>110</v>
      </c>
      <c r="B113" s="3" t="s">
        <v>547</v>
      </c>
      <c r="C113" s="3">
        <v>0</v>
      </c>
      <c r="D113" s="3">
        <v>0</v>
      </c>
      <c r="E113" s="3" t="s">
        <v>212</v>
      </c>
      <c r="F113" s="3" t="s">
        <v>215</v>
      </c>
    </row>
    <row r="114" spans="1:6" x14ac:dyDescent="0.25">
      <c r="A114" s="3">
        <v>111</v>
      </c>
      <c r="B114" s="3" t="s">
        <v>547</v>
      </c>
      <c r="C114" s="3">
        <v>0</v>
      </c>
      <c r="D114" s="3">
        <v>0</v>
      </c>
      <c r="E114" s="3" t="s">
        <v>212</v>
      </c>
      <c r="F114" s="3" t="s">
        <v>215</v>
      </c>
    </row>
    <row r="115" spans="1:6" x14ac:dyDescent="0.25">
      <c r="A115" s="3">
        <v>112</v>
      </c>
      <c r="B115" s="3" t="s">
        <v>547</v>
      </c>
      <c r="C115" s="3">
        <v>0</v>
      </c>
      <c r="D115" s="3">
        <v>0</v>
      </c>
      <c r="E115" s="3" t="s">
        <v>212</v>
      </c>
      <c r="F115" s="3" t="s">
        <v>215</v>
      </c>
    </row>
    <row r="116" spans="1:6" x14ac:dyDescent="0.25">
      <c r="A116" s="3">
        <v>113</v>
      </c>
      <c r="B116" s="3" t="s">
        <v>547</v>
      </c>
      <c r="C116" s="3">
        <v>0</v>
      </c>
      <c r="D116" s="3">
        <v>0</v>
      </c>
      <c r="E116" s="3" t="s">
        <v>212</v>
      </c>
      <c r="F116" s="3" t="s">
        <v>215</v>
      </c>
    </row>
    <row r="117" spans="1:6" x14ac:dyDescent="0.25">
      <c r="A117" s="3">
        <v>114</v>
      </c>
      <c r="B117" s="3" t="s">
        <v>547</v>
      </c>
      <c r="C117" s="3">
        <v>0</v>
      </c>
      <c r="D117" s="3">
        <v>0</v>
      </c>
      <c r="E117" s="3" t="s">
        <v>212</v>
      </c>
      <c r="F117" s="3" t="s">
        <v>215</v>
      </c>
    </row>
    <row r="118" spans="1:6" x14ac:dyDescent="0.25">
      <c r="A118" s="3">
        <v>115</v>
      </c>
      <c r="B118" s="3" t="s">
        <v>547</v>
      </c>
      <c r="C118" s="3">
        <v>0</v>
      </c>
      <c r="D118" s="3">
        <v>0</v>
      </c>
      <c r="E118" s="3" t="s">
        <v>212</v>
      </c>
      <c r="F118" s="3" t="s">
        <v>215</v>
      </c>
    </row>
    <row r="119" spans="1:6" x14ac:dyDescent="0.25">
      <c r="A119" s="3">
        <v>116</v>
      </c>
      <c r="B119" s="3" t="s">
        <v>547</v>
      </c>
      <c r="C119" s="3">
        <v>0</v>
      </c>
      <c r="D119" s="3">
        <v>0</v>
      </c>
      <c r="E119" s="3" t="s">
        <v>212</v>
      </c>
      <c r="F119" s="3" t="s">
        <v>215</v>
      </c>
    </row>
    <row r="120" spans="1:6" x14ac:dyDescent="0.25">
      <c r="A120" s="3">
        <v>117</v>
      </c>
      <c r="B120" s="3" t="s">
        <v>547</v>
      </c>
      <c r="C120" s="3">
        <v>0</v>
      </c>
      <c r="D120" s="3">
        <v>0</v>
      </c>
      <c r="E120" s="3" t="s">
        <v>212</v>
      </c>
      <c r="F120" s="3" t="s">
        <v>215</v>
      </c>
    </row>
    <row r="121" spans="1:6" x14ac:dyDescent="0.25">
      <c r="A121" s="3">
        <v>118</v>
      </c>
      <c r="B121" s="3" t="s">
        <v>547</v>
      </c>
      <c r="C121" s="3">
        <v>0</v>
      </c>
      <c r="D121" s="3">
        <v>0</v>
      </c>
      <c r="E121" s="3" t="s">
        <v>212</v>
      </c>
      <c r="F121" s="3" t="s">
        <v>215</v>
      </c>
    </row>
    <row r="122" spans="1:6" x14ac:dyDescent="0.25">
      <c r="A122" s="3">
        <v>119</v>
      </c>
      <c r="B122" s="3" t="s">
        <v>547</v>
      </c>
      <c r="C122" s="3">
        <v>0</v>
      </c>
      <c r="D122" s="3">
        <v>0</v>
      </c>
      <c r="E122" s="3" t="s">
        <v>212</v>
      </c>
      <c r="F122" s="3" t="s">
        <v>215</v>
      </c>
    </row>
    <row r="123" spans="1:6" x14ac:dyDescent="0.25">
      <c r="A123" s="3">
        <v>120</v>
      </c>
      <c r="B123" s="3" t="s">
        <v>547</v>
      </c>
      <c r="C123" s="3">
        <v>0</v>
      </c>
      <c r="D123" s="3">
        <v>0</v>
      </c>
      <c r="E123" s="3" t="s">
        <v>212</v>
      </c>
      <c r="F123" s="3" t="s">
        <v>215</v>
      </c>
    </row>
    <row r="124" spans="1:6" x14ac:dyDescent="0.25">
      <c r="A124" s="3">
        <v>121</v>
      </c>
      <c r="B124" s="3" t="s">
        <v>547</v>
      </c>
      <c r="C124" s="3">
        <v>0</v>
      </c>
      <c r="D124" s="3">
        <v>0</v>
      </c>
      <c r="E124" s="3" t="s">
        <v>212</v>
      </c>
      <c r="F124" s="3" t="s">
        <v>215</v>
      </c>
    </row>
    <row r="125" spans="1:6" x14ac:dyDescent="0.25">
      <c r="A125" s="3">
        <v>122</v>
      </c>
      <c r="B125" s="3" t="s">
        <v>547</v>
      </c>
      <c r="C125" s="3">
        <v>0</v>
      </c>
      <c r="D125" s="3">
        <v>0</v>
      </c>
      <c r="E125" s="3" t="s">
        <v>212</v>
      </c>
      <c r="F125" s="3" t="s">
        <v>215</v>
      </c>
    </row>
    <row r="126" spans="1:6" x14ac:dyDescent="0.25">
      <c r="A126" s="3">
        <v>123</v>
      </c>
      <c r="B126" s="3" t="s">
        <v>547</v>
      </c>
      <c r="C126" s="3">
        <v>0</v>
      </c>
      <c r="D126" s="3">
        <v>0</v>
      </c>
      <c r="E126" s="3" t="s">
        <v>212</v>
      </c>
      <c r="F126" s="3" t="s">
        <v>215</v>
      </c>
    </row>
    <row r="127" spans="1:6" x14ac:dyDescent="0.25">
      <c r="A127" s="3">
        <v>124</v>
      </c>
      <c r="B127" s="3" t="s">
        <v>547</v>
      </c>
      <c r="C127" s="3">
        <v>0</v>
      </c>
      <c r="D127" s="3">
        <v>0</v>
      </c>
      <c r="E127" s="3" t="s">
        <v>212</v>
      </c>
      <c r="F127" s="3" t="s">
        <v>215</v>
      </c>
    </row>
    <row r="128" spans="1:6" x14ac:dyDescent="0.25">
      <c r="A128" s="3">
        <v>125</v>
      </c>
      <c r="B128" s="3" t="s">
        <v>547</v>
      </c>
      <c r="C128" s="3">
        <v>0</v>
      </c>
      <c r="D128" s="3">
        <v>0</v>
      </c>
      <c r="E128" s="3" t="s">
        <v>212</v>
      </c>
      <c r="F128" s="3" t="s">
        <v>215</v>
      </c>
    </row>
    <row r="129" spans="1:6" x14ac:dyDescent="0.25">
      <c r="A129" s="3">
        <v>126</v>
      </c>
      <c r="B129" s="3" t="s">
        <v>547</v>
      </c>
      <c r="C129" s="3">
        <v>0</v>
      </c>
      <c r="D129" s="3">
        <v>0</v>
      </c>
      <c r="E129" s="3" t="s">
        <v>212</v>
      </c>
      <c r="F129" s="3" t="s">
        <v>215</v>
      </c>
    </row>
    <row r="130" spans="1:6" x14ac:dyDescent="0.25">
      <c r="A130" s="3">
        <v>127</v>
      </c>
      <c r="B130" s="3" t="s">
        <v>547</v>
      </c>
      <c r="C130" s="3">
        <v>0</v>
      </c>
      <c r="D130" s="3">
        <v>0</v>
      </c>
      <c r="E130" s="3" t="s">
        <v>212</v>
      </c>
      <c r="F130" s="3" t="s">
        <v>215</v>
      </c>
    </row>
    <row r="131" spans="1:6" x14ac:dyDescent="0.25">
      <c r="A131" s="3">
        <v>128</v>
      </c>
      <c r="B131" s="3" t="s">
        <v>547</v>
      </c>
      <c r="C131" s="3">
        <v>0</v>
      </c>
      <c r="D131" s="3">
        <v>0</v>
      </c>
      <c r="E131" s="3" t="s">
        <v>212</v>
      </c>
      <c r="F131" s="3" t="s">
        <v>215</v>
      </c>
    </row>
    <row r="132" spans="1:6" x14ac:dyDescent="0.25">
      <c r="A132" s="3">
        <v>129</v>
      </c>
      <c r="B132" s="3" t="s">
        <v>547</v>
      </c>
      <c r="C132" s="3">
        <v>0</v>
      </c>
      <c r="D132" s="3">
        <v>0</v>
      </c>
      <c r="E132" s="3" t="s">
        <v>212</v>
      </c>
      <c r="F132" s="3" t="s">
        <v>215</v>
      </c>
    </row>
    <row r="133" spans="1:6" x14ac:dyDescent="0.25">
      <c r="A133" s="3">
        <v>130</v>
      </c>
      <c r="B133" s="3" t="s">
        <v>547</v>
      </c>
      <c r="C133" s="3">
        <v>0</v>
      </c>
      <c r="D133" s="3">
        <v>0</v>
      </c>
      <c r="E133" s="3" t="s">
        <v>212</v>
      </c>
      <c r="F133" s="3" t="s">
        <v>215</v>
      </c>
    </row>
    <row r="134" spans="1:6" x14ac:dyDescent="0.25">
      <c r="A134" s="3">
        <v>131</v>
      </c>
      <c r="B134" s="3" t="s">
        <v>547</v>
      </c>
      <c r="C134" s="3">
        <v>0</v>
      </c>
      <c r="D134" s="3">
        <v>0</v>
      </c>
      <c r="E134" s="3" t="s">
        <v>212</v>
      </c>
      <c r="F134" s="3" t="s">
        <v>215</v>
      </c>
    </row>
    <row r="135" spans="1:6" x14ac:dyDescent="0.25">
      <c r="A135" s="3">
        <v>132</v>
      </c>
      <c r="B135" s="3" t="s">
        <v>547</v>
      </c>
      <c r="C135" s="3">
        <v>0</v>
      </c>
      <c r="D135" s="3">
        <v>0</v>
      </c>
      <c r="E135" s="3" t="s">
        <v>212</v>
      </c>
      <c r="F135" s="3" t="s">
        <v>215</v>
      </c>
    </row>
    <row r="136" spans="1:6" x14ac:dyDescent="0.25">
      <c r="A136" s="3">
        <v>133</v>
      </c>
      <c r="B136" s="3" t="s">
        <v>547</v>
      </c>
      <c r="C136" s="3">
        <v>0</v>
      </c>
      <c r="D136" s="3">
        <v>0</v>
      </c>
      <c r="E136" s="3" t="s">
        <v>212</v>
      </c>
      <c r="F136" s="3" t="s">
        <v>215</v>
      </c>
    </row>
    <row r="137" spans="1:6" x14ac:dyDescent="0.25">
      <c r="A137" s="3">
        <v>134</v>
      </c>
      <c r="B137" s="3" t="s">
        <v>547</v>
      </c>
      <c r="C137" s="3">
        <v>0</v>
      </c>
      <c r="D137" s="3">
        <v>0</v>
      </c>
      <c r="E137" s="3" t="s">
        <v>212</v>
      </c>
      <c r="F137" s="3" t="s">
        <v>215</v>
      </c>
    </row>
    <row r="138" spans="1:6" x14ac:dyDescent="0.25">
      <c r="A138" s="3">
        <v>135</v>
      </c>
      <c r="B138" s="3" t="s">
        <v>547</v>
      </c>
      <c r="C138" s="3">
        <v>0</v>
      </c>
      <c r="D138" s="3">
        <v>0</v>
      </c>
      <c r="E138" s="3" t="s">
        <v>212</v>
      </c>
      <c r="F138" s="3" t="s">
        <v>215</v>
      </c>
    </row>
    <row r="139" spans="1:6" x14ac:dyDescent="0.25">
      <c r="A139" s="3">
        <v>136</v>
      </c>
      <c r="B139" s="3" t="s">
        <v>547</v>
      </c>
      <c r="C139" s="3">
        <v>0</v>
      </c>
      <c r="D139" s="3">
        <v>0</v>
      </c>
      <c r="E139" s="3" t="s">
        <v>212</v>
      </c>
      <c r="F139" s="3" t="s">
        <v>215</v>
      </c>
    </row>
    <row r="140" spans="1:6" x14ac:dyDescent="0.25">
      <c r="A140" s="3">
        <v>137</v>
      </c>
      <c r="B140" s="3" t="s">
        <v>547</v>
      </c>
      <c r="C140" s="3">
        <v>0</v>
      </c>
      <c r="D140" s="3">
        <v>0</v>
      </c>
      <c r="E140" s="3" t="s">
        <v>212</v>
      </c>
      <c r="F140" s="3" t="s">
        <v>215</v>
      </c>
    </row>
    <row r="141" spans="1:6" x14ac:dyDescent="0.25">
      <c r="A141" s="3">
        <v>138</v>
      </c>
      <c r="B141" s="3" t="s">
        <v>547</v>
      </c>
      <c r="C141" s="3">
        <v>0</v>
      </c>
      <c r="D141" s="3">
        <v>0</v>
      </c>
      <c r="E141" s="3" t="s">
        <v>212</v>
      </c>
      <c r="F141" s="3" t="s">
        <v>215</v>
      </c>
    </row>
    <row r="142" spans="1:6" x14ac:dyDescent="0.25">
      <c r="A142" s="3">
        <v>139</v>
      </c>
      <c r="B142" s="3" t="s">
        <v>547</v>
      </c>
      <c r="C142" s="3">
        <v>0</v>
      </c>
      <c r="D142" s="3">
        <v>0</v>
      </c>
      <c r="E142" s="3" t="s">
        <v>212</v>
      </c>
      <c r="F142" s="3" t="s">
        <v>215</v>
      </c>
    </row>
    <row r="143" spans="1:6" x14ac:dyDescent="0.25">
      <c r="A143" s="3">
        <v>140</v>
      </c>
      <c r="B143" s="3" t="s">
        <v>547</v>
      </c>
      <c r="C143" s="3">
        <v>0</v>
      </c>
      <c r="D143" s="3">
        <v>0</v>
      </c>
      <c r="E143" s="3" t="s">
        <v>212</v>
      </c>
      <c r="F143" s="3" t="s">
        <v>215</v>
      </c>
    </row>
    <row r="144" spans="1:6" x14ac:dyDescent="0.25">
      <c r="A144" s="3">
        <v>141</v>
      </c>
      <c r="B144" s="3" t="s">
        <v>547</v>
      </c>
      <c r="C144" s="3">
        <v>0</v>
      </c>
      <c r="D144" s="3">
        <v>0</v>
      </c>
      <c r="E144" s="3" t="s">
        <v>212</v>
      </c>
      <c r="F144" s="3" t="s">
        <v>215</v>
      </c>
    </row>
    <row r="145" spans="1:6" x14ac:dyDescent="0.25">
      <c r="A145" s="3">
        <v>142</v>
      </c>
      <c r="B145" s="3" t="s">
        <v>547</v>
      </c>
      <c r="C145" s="3">
        <v>0</v>
      </c>
      <c r="D145" s="3">
        <v>0</v>
      </c>
      <c r="E145" s="3" t="s">
        <v>212</v>
      </c>
      <c r="F145" s="3" t="s">
        <v>215</v>
      </c>
    </row>
    <row r="146" spans="1:6" x14ac:dyDescent="0.25">
      <c r="A146" s="3">
        <v>143</v>
      </c>
      <c r="B146" s="3" t="s">
        <v>547</v>
      </c>
      <c r="C146" s="3">
        <v>0</v>
      </c>
      <c r="D146" s="3">
        <v>0</v>
      </c>
      <c r="E146" s="3" t="s">
        <v>212</v>
      </c>
      <c r="F14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547</v>
      </c>
      <c r="C105" s="5">
        <v>0</v>
      </c>
      <c r="D105" s="3">
        <v>0</v>
      </c>
      <c r="E105" s="3" t="s">
        <v>212</v>
      </c>
      <c r="F105" s="3" t="s">
        <v>215</v>
      </c>
    </row>
    <row r="106" spans="1:6" x14ac:dyDescent="0.25">
      <c r="A106" s="3">
        <v>103</v>
      </c>
      <c r="B106" s="3" t="s">
        <v>547</v>
      </c>
      <c r="C106" s="5">
        <v>0</v>
      </c>
      <c r="D106" s="3">
        <v>0</v>
      </c>
      <c r="E106" s="3" t="s">
        <v>212</v>
      </c>
      <c r="F106" s="3" t="s">
        <v>215</v>
      </c>
    </row>
    <row r="107" spans="1:6" x14ac:dyDescent="0.25">
      <c r="A107" s="3">
        <v>104</v>
      </c>
      <c r="B107" s="3" t="s">
        <v>547</v>
      </c>
      <c r="C107" s="5">
        <v>0</v>
      </c>
      <c r="D107" s="3">
        <v>0</v>
      </c>
      <c r="E107" s="3" t="s">
        <v>212</v>
      </c>
      <c r="F107" s="3" t="s">
        <v>215</v>
      </c>
    </row>
    <row r="108" spans="1:6" x14ac:dyDescent="0.25">
      <c r="A108" s="3">
        <v>105</v>
      </c>
      <c r="B108" s="3" t="s">
        <v>547</v>
      </c>
      <c r="C108" s="5">
        <v>0</v>
      </c>
      <c r="D108" s="3">
        <v>0</v>
      </c>
      <c r="E108" s="3" t="s">
        <v>212</v>
      </c>
      <c r="F108" s="3" t="s">
        <v>215</v>
      </c>
    </row>
    <row r="109" spans="1:6" x14ac:dyDescent="0.25">
      <c r="A109" s="3">
        <v>106</v>
      </c>
      <c r="B109" s="3" t="s">
        <v>547</v>
      </c>
      <c r="C109" s="5">
        <v>0</v>
      </c>
      <c r="D109" s="3">
        <v>0</v>
      </c>
      <c r="E109" s="3" t="s">
        <v>212</v>
      </c>
      <c r="F109" s="3" t="s">
        <v>215</v>
      </c>
    </row>
    <row r="110" spans="1:6" x14ac:dyDescent="0.25">
      <c r="A110" s="3">
        <v>107</v>
      </c>
      <c r="B110" s="3" t="s">
        <v>547</v>
      </c>
      <c r="C110" s="5">
        <v>0</v>
      </c>
      <c r="D110" s="3">
        <v>0</v>
      </c>
      <c r="E110" s="3" t="s">
        <v>212</v>
      </c>
      <c r="F110" s="3" t="s">
        <v>215</v>
      </c>
    </row>
    <row r="111" spans="1:6" x14ac:dyDescent="0.25">
      <c r="A111" s="3">
        <v>108</v>
      </c>
      <c r="B111" s="3" t="s">
        <v>547</v>
      </c>
      <c r="C111" s="5">
        <v>0</v>
      </c>
      <c r="D111" s="3">
        <v>0</v>
      </c>
      <c r="E111" s="3" t="s">
        <v>212</v>
      </c>
      <c r="F111" s="3" t="s">
        <v>215</v>
      </c>
    </row>
    <row r="112" spans="1:6" x14ac:dyDescent="0.25">
      <c r="A112" s="3">
        <v>109</v>
      </c>
      <c r="B112" s="3" t="s">
        <v>547</v>
      </c>
      <c r="C112" s="5">
        <v>0</v>
      </c>
      <c r="D112" s="3">
        <v>0</v>
      </c>
      <c r="E112" s="3" t="s">
        <v>212</v>
      </c>
      <c r="F112" s="3" t="s">
        <v>215</v>
      </c>
    </row>
    <row r="113" spans="1:6" x14ac:dyDescent="0.25">
      <c r="A113" s="3">
        <v>110</v>
      </c>
      <c r="B113" s="3" t="s">
        <v>547</v>
      </c>
      <c r="C113" s="5">
        <v>0</v>
      </c>
      <c r="D113" s="3">
        <v>0</v>
      </c>
      <c r="E113" s="3" t="s">
        <v>212</v>
      </c>
      <c r="F113" s="3" t="s">
        <v>215</v>
      </c>
    </row>
    <row r="114" spans="1:6" x14ac:dyDescent="0.25">
      <c r="A114" s="3">
        <v>111</v>
      </c>
      <c r="B114" s="3" t="s">
        <v>547</v>
      </c>
      <c r="C114" s="5">
        <v>0</v>
      </c>
      <c r="D114" s="3">
        <v>0</v>
      </c>
      <c r="E114" s="3" t="s">
        <v>212</v>
      </c>
      <c r="F114" s="3" t="s">
        <v>215</v>
      </c>
    </row>
    <row r="115" spans="1:6" x14ac:dyDescent="0.25">
      <c r="A115" s="3">
        <v>112</v>
      </c>
      <c r="B115" s="3" t="s">
        <v>547</v>
      </c>
      <c r="C115" s="5">
        <v>0</v>
      </c>
      <c r="D115" s="3">
        <v>0</v>
      </c>
      <c r="E115" s="3" t="s">
        <v>212</v>
      </c>
      <c r="F115" s="3" t="s">
        <v>215</v>
      </c>
    </row>
    <row r="116" spans="1:6" x14ac:dyDescent="0.25">
      <c r="A116" s="3">
        <v>113</v>
      </c>
      <c r="B116" s="3" t="s">
        <v>547</v>
      </c>
      <c r="C116" s="5">
        <v>0</v>
      </c>
      <c r="D116" s="3">
        <v>0</v>
      </c>
      <c r="E116" s="3" t="s">
        <v>212</v>
      </c>
      <c r="F116" s="3" t="s">
        <v>215</v>
      </c>
    </row>
    <row r="117" spans="1:6" x14ac:dyDescent="0.25">
      <c r="A117" s="3">
        <v>114</v>
      </c>
      <c r="B117" s="3" t="s">
        <v>547</v>
      </c>
      <c r="C117" s="5">
        <v>0</v>
      </c>
      <c r="D117" s="3">
        <v>0</v>
      </c>
      <c r="E117" s="3" t="s">
        <v>212</v>
      </c>
      <c r="F117" s="3" t="s">
        <v>215</v>
      </c>
    </row>
    <row r="118" spans="1:6" x14ac:dyDescent="0.25">
      <c r="A118" s="3">
        <v>115</v>
      </c>
      <c r="B118" s="3" t="s">
        <v>547</v>
      </c>
      <c r="C118" s="5">
        <v>0</v>
      </c>
      <c r="D118" s="3">
        <v>0</v>
      </c>
      <c r="E118" s="3" t="s">
        <v>212</v>
      </c>
      <c r="F118" s="3" t="s">
        <v>215</v>
      </c>
    </row>
    <row r="119" spans="1:6" x14ac:dyDescent="0.25">
      <c r="A119" s="3">
        <v>116</v>
      </c>
      <c r="B119" s="3" t="s">
        <v>547</v>
      </c>
      <c r="C119" s="5">
        <v>0</v>
      </c>
      <c r="D119" s="3">
        <v>0</v>
      </c>
      <c r="E119" s="3" t="s">
        <v>212</v>
      </c>
      <c r="F119" s="3" t="s">
        <v>215</v>
      </c>
    </row>
    <row r="120" spans="1:6" x14ac:dyDescent="0.25">
      <c r="A120" s="3">
        <v>117</v>
      </c>
      <c r="B120" s="3" t="s">
        <v>547</v>
      </c>
      <c r="C120" s="5">
        <v>0</v>
      </c>
      <c r="D120" s="3">
        <v>0</v>
      </c>
      <c r="E120" s="3" t="s">
        <v>212</v>
      </c>
      <c r="F120" s="3" t="s">
        <v>215</v>
      </c>
    </row>
    <row r="121" spans="1:6" x14ac:dyDescent="0.25">
      <c r="A121" s="3">
        <v>118</v>
      </c>
      <c r="B121" s="3" t="s">
        <v>547</v>
      </c>
      <c r="C121" s="5">
        <v>0</v>
      </c>
      <c r="D121" s="3">
        <v>0</v>
      </c>
      <c r="E121" s="3" t="s">
        <v>212</v>
      </c>
      <c r="F121" s="3" t="s">
        <v>215</v>
      </c>
    </row>
    <row r="122" spans="1:6" x14ac:dyDescent="0.25">
      <c r="A122" s="3">
        <v>119</v>
      </c>
      <c r="B122" s="3" t="s">
        <v>547</v>
      </c>
      <c r="C122" s="5">
        <v>0</v>
      </c>
      <c r="D122" s="3">
        <v>0</v>
      </c>
      <c r="E122" s="3" t="s">
        <v>212</v>
      </c>
      <c r="F122" s="3" t="s">
        <v>215</v>
      </c>
    </row>
    <row r="123" spans="1:6" x14ac:dyDescent="0.25">
      <c r="A123" s="3">
        <v>120</v>
      </c>
      <c r="B123" s="3" t="s">
        <v>547</v>
      </c>
      <c r="C123" s="5">
        <v>0</v>
      </c>
      <c r="D123" s="3">
        <v>0</v>
      </c>
      <c r="E123" s="3" t="s">
        <v>212</v>
      </c>
      <c r="F123" s="3" t="s">
        <v>215</v>
      </c>
    </row>
    <row r="124" spans="1:6" x14ac:dyDescent="0.25">
      <c r="A124" s="3">
        <v>121</v>
      </c>
      <c r="B124" s="3" t="s">
        <v>547</v>
      </c>
      <c r="C124" s="5">
        <v>0</v>
      </c>
      <c r="D124" s="3">
        <v>0</v>
      </c>
      <c r="E124" s="3" t="s">
        <v>212</v>
      </c>
      <c r="F124" s="3" t="s">
        <v>215</v>
      </c>
    </row>
    <row r="125" spans="1:6" x14ac:dyDescent="0.25">
      <c r="A125" s="3">
        <v>122</v>
      </c>
      <c r="B125" s="3" t="s">
        <v>547</v>
      </c>
      <c r="C125" s="5">
        <v>0</v>
      </c>
      <c r="D125" s="3">
        <v>0</v>
      </c>
      <c r="E125" s="3" t="s">
        <v>212</v>
      </c>
      <c r="F125" s="3" t="s">
        <v>215</v>
      </c>
    </row>
    <row r="126" spans="1:6" x14ac:dyDescent="0.25">
      <c r="A126" s="3">
        <v>123</v>
      </c>
      <c r="B126" s="3" t="s">
        <v>547</v>
      </c>
      <c r="C126" s="5">
        <v>0</v>
      </c>
      <c r="D126" s="3">
        <v>0</v>
      </c>
      <c r="E126" s="3" t="s">
        <v>212</v>
      </c>
      <c r="F126" s="3" t="s">
        <v>215</v>
      </c>
    </row>
    <row r="127" spans="1:6" x14ac:dyDescent="0.25">
      <c r="A127" s="3">
        <v>124</v>
      </c>
      <c r="B127" s="3" t="s">
        <v>547</v>
      </c>
      <c r="C127" s="5">
        <v>0</v>
      </c>
      <c r="D127" s="3">
        <v>0</v>
      </c>
      <c r="E127" s="3" t="s">
        <v>212</v>
      </c>
      <c r="F127" s="3" t="s">
        <v>215</v>
      </c>
    </row>
    <row r="128" spans="1:6" x14ac:dyDescent="0.25">
      <c r="A128" s="3">
        <v>125</v>
      </c>
      <c r="B128" s="3" t="s">
        <v>547</v>
      </c>
      <c r="C128" s="5">
        <v>0</v>
      </c>
      <c r="D128" s="3">
        <v>0</v>
      </c>
      <c r="E128" s="3" t="s">
        <v>212</v>
      </c>
      <c r="F128" s="3" t="s">
        <v>215</v>
      </c>
    </row>
    <row r="129" spans="1:6" x14ac:dyDescent="0.25">
      <c r="A129" s="3">
        <v>126</v>
      </c>
      <c r="B129" s="3" t="s">
        <v>547</v>
      </c>
      <c r="C129" s="5">
        <v>0</v>
      </c>
      <c r="D129" s="3">
        <v>0</v>
      </c>
      <c r="E129" s="3" t="s">
        <v>212</v>
      </c>
      <c r="F129" s="3" t="s">
        <v>215</v>
      </c>
    </row>
    <row r="130" spans="1:6" x14ac:dyDescent="0.25">
      <c r="A130" s="3">
        <v>127</v>
      </c>
      <c r="B130" s="3" t="s">
        <v>547</v>
      </c>
      <c r="C130" s="5">
        <v>0</v>
      </c>
      <c r="D130" s="3">
        <v>0</v>
      </c>
      <c r="E130" s="3" t="s">
        <v>212</v>
      </c>
      <c r="F130" s="3" t="s">
        <v>215</v>
      </c>
    </row>
    <row r="131" spans="1:6" x14ac:dyDescent="0.25">
      <c r="A131" s="3">
        <v>128</v>
      </c>
      <c r="B131" s="3" t="s">
        <v>547</v>
      </c>
      <c r="C131" s="5">
        <v>0</v>
      </c>
      <c r="D131" s="3">
        <v>0</v>
      </c>
      <c r="E131" s="3" t="s">
        <v>212</v>
      </c>
      <c r="F131" s="3" t="s">
        <v>215</v>
      </c>
    </row>
    <row r="132" spans="1:6" x14ac:dyDescent="0.25">
      <c r="A132" s="3">
        <v>129</v>
      </c>
      <c r="B132" s="3" t="s">
        <v>547</v>
      </c>
      <c r="C132" s="5">
        <v>0</v>
      </c>
      <c r="D132" s="3">
        <v>0</v>
      </c>
      <c r="E132" s="3" t="s">
        <v>212</v>
      </c>
      <c r="F132" s="3" t="s">
        <v>215</v>
      </c>
    </row>
    <row r="133" spans="1:6" x14ac:dyDescent="0.25">
      <c r="A133" s="3">
        <v>130</v>
      </c>
      <c r="B133" s="3" t="s">
        <v>547</v>
      </c>
      <c r="C133" s="5">
        <v>0</v>
      </c>
      <c r="D133" s="3">
        <v>0</v>
      </c>
      <c r="E133" s="3" t="s">
        <v>212</v>
      </c>
      <c r="F133" s="3" t="s">
        <v>215</v>
      </c>
    </row>
    <row r="134" spans="1:6" x14ac:dyDescent="0.25">
      <c r="A134" s="3">
        <v>131</v>
      </c>
      <c r="B134" s="3" t="s">
        <v>547</v>
      </c>
      <c r="C134" s="5">
        <v>0</v>
      </c>
      <c r="D134" s="3">
        <v>0</v>
      </c>
      <c r="E134" s="3" t="s">
        <v>212</v>
      </c>
      <c r="F134" s="3" t="s">
        <v>215</v>
      </c>
    </row>
    <row r="135" spans="1:6" x14ac:dyDescent="0.25">
      <c r="A135" s="3">
        <v>132</v>
      </c>
      <c r="B135" s="3" t="s">
        <v>547</v>
      </c>
      <c r="C135" s="5">
        <v>0</v>
      </c>
      <c r="D135" s="3">
        <v>0</v>
      </c>
      <c r="E135" s="3" t="s">
        <v>212</v>
      </c>
      <c r="F135" s="3" t="s">
        <v>215</v>
      </c>
    </row>
    <row r="136" spans="1:6" x14ac:dyDescent="0.25">
      <c r="A136" s="3">
        <v>133</v>
      </c>
      <c r="B136" s="3" t="s">
        <v>547</v>
      </c>
      <c r="C136" s="5">
        <v>0</v>
      </c>
      <c r="D136" s="3">
        <v>0</v>
      </c>
      <c r="E136" s="3" t="s">
        <v>212</v>
      </c>
      <c r="F136" s="3" t="s">
        <v>215</v>
      </c>
    </row>
    <row r="137" spans="1:6" x14ac:dyDescent="0.25">
      <c r="A137" s="3">
        <v>134</v>
      </c>
      <c r="B137" s="3" t="s">
        <v>547</v>
      </c>
      <c r="C137" s="5">
        <v>0</v>
      </c>
      <c r="D137" s="3">
        <v>0</v>
      </c>
      <c r="E137" s="3" t="s">
        <v>212</v>
      </c>
      <c r="F137" s="3" t="s">
        <v>215</v>
      </c>
    </row>
    <row r="138" spans="1:6" x14ac:dyDescent="0.25">
      <c r="A138" s="3">
        <v>135</v>
      </c>
      <c r="B138" s="3" t="s">
        <v>547</v>
      </c>
      <c r="C138" s="5">
        <v>0</v>
      </c>
      <c r="D138" s="3">
        <v>0</v>
      </c>
      <c r="E138" s="3" t="s">
        <v>212</v>
      </c>
      <c r="F138" s="3" t="s">
        <v>215</v>
      </c>
    </row>
    <row r="139" spans="1:6" x14ac:dyDescent="0.25">
      <c r="A139" s="3">
        <v>136</v>
      </c>
      <c r="B139" s="3" t="s">
        <v>547</v>
      </c>
      <c r="C139" s="5">
        <v>0</v>
      </c>
      <c r="D139" s="3">
        <v>0</v>
      </c>
      <c r="E139" s="3" t="s">
        <v>212</v>
      </c>
      <c r="F139" s="3" t="s">
        <v>215</v>
      </c>
    </row>
    <row r="140" spans="1:6" x14ac:dyDescent="0.25">
      <c r="A140" s="3">
        <v>137</v>
      </c>
      <c r="B140" s="3" t="s">
        <v>547</v>
      </c>
      <c r="C140" s="5">
        <v>0</v>
      </c>
      <c r="D140" s="3">
        <v>0</v>
      </c>
      <c r="E140" s="3" t="s">
        <v>212</v>
      </c>
      <c r="F140" s="3" t="s">
        <v>215</v>
      </c>
    </row>
    <row r="141" spans="1:6" x14ac:dyDescent="0.25">
      <c r="A141" s="3">
        <v>138</v>
      </c>
      <c r="B141" s="3" t="s">
        <v>547</v>
      </c>
      <c r="C141" s="5">
        <v>0</v>
      </c>
      <c r="D141" s="3">
        <v>0</v>
      </c>
      <c r="E141" s="3" t="s">
        <v>212</v>
      </c>
      <c r="F141" s="3" t="s">
        <v>215</v>
      </c>
    </row>
    <row r="142" spans="1:6" x14ac:dyDescent="0.25">
      <c r="A142" s="3">
        <v>139</v>
      </c>
      <c r="B142" s="3" t="s">
        <v>547</v>
      </c>
      <c r="C142" s="5">
        <v>0</v>
      </c>
      <c r="D142" s="3">
        <v>0</v>
      </c>
      <c r="E142" s="3" t="s">
        <v>212</v>
      </c>
      <c r="F142" s="3" t="s">
        <v>215</v>
      </c>
    </row>
    <row r="143" spans="1:6" x14ac:dyDescent="0.25">
      <c r="A143" s="3">
        <v>140</v>
      </c>
      <c r="B143" s="3" t="s">
        <v>547</v>
      </c>
      <c r="C143" s="5">
        <v>0</v>
      </c>
      <c r="D143" s="3">
        <v>0</v>
      </c>
      <c r="E143" s="3" t="s">
        <v>212</v>
      </c>
      <c r="F143" s="3" t="s">
        <v>215</v>
      </c>
    </row>
    <row r="144" spans="1:6" x14ac:dyDescent="0.25">
      <c r="A144" s="3">
        <v>141</v>
      </c>
      <c r="B144" s="3" t="s">
        <v>547</v>
      </c>
      <c r="C144" s="5">
        <v>0</v>
      </c>
      <c r="D144" s="3">
        <v>0</v>
      </c>
      <c r="E144" s="3" t="s">
        <v>212</v>
      </c>
      <c r="F144" s="3" t="s">
        <v>215</v>
      </c>
    </row>
    <row r="145" spans="1:6" x14ac:dyDescent="0.25">
      <c r="A145" s="3">
        <v>142</v>
      </c>
      <c r="B145" s="3" t="s">
        <v>547</v>
      </c>
      <c r="C145" s="5">
        <v>0</v>
      </c>
      <c r="D145" s="3">
        <v>0</v>
      </c>
      <c r="E145" s="3" t="s">
        <v>212</v>
      </c>
      <c r="F145" s="3" t="s">
        <v>215</v>
      </c>
    </row>
    <row r="146" spans="1:6" x14ac:dyDescent="0.25">
      <c r="A146" s="3">
        <v>143</v>
      </c>
      <c r="B146" s="3" t="s">
        <v>547</v>
      </c>
      <c r="C146" s="5">
        <v>0</v>
      </c>
      <c r="D146" s="3">
        <v>0</v>
      </c>
      <c r="E146" s="3" t="s">
        <v>212</v>
      </c>
      <c r="F14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43840.5</v>
      </c>
      <c r="D4">
        <v>0</v>
      </c>
      <c r="E4" t="s">
        <v>212</v>
      </c>
      <c r="F4" t="s">
        <v>215</v>
      </c>
    </row>
    <row r="5" spans="1:6" x14ac:dyDescent="0.25">
      <c r="A5" s="3">
        <v>2</v>
      </c>
      <c r="B5" s="3" t="s">
        <v>222</v>
      </c>
      <c r="C5" s="3">
        <v>9143.5</v>
      </c>
      <c r="D5" s="3">
        <v>0</v>
      </c>
      <c r="E5" s="3" t="s">
        <v>212</v>
      </c>
      <c r="F5" s="3" t="s">
        <v>215</v>
      </c>
    </row>
    <row r="6" spans="1:6" x14ac:dyDescent="0.25">
      <c r="A6" s="3">
        <v>3</v>
      </c>
      <c r="B6" s="3" t="s">
        <v>222</v>
      </c>
      <c r="C6" s="3">
        <v>19118</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13.3</v>
      </c>
      <c r="D9" s="3">
        <v>0</v>
      </c>
      <c r="E9" s="3" t="s">
        <v>212</v>
      </c>
      <c r="F9" s="3" t="s">
        <v>215</v>
      </c>
    </row>
    <row r="10" spans="1:6" x14ac:dyDescent="0.25">
      <c r="A10" s="3">
        <v>7</v>
      </c>
      <c r="B10" s="3" t="s">
        <v>222</v>
      </c>
      <c r="C10" s="3">
        <v>13.3</v>
      </c>
      <c r="D10" s="3">
        <v>0</v>
      </c>
      <c r="E10" s="3" t="s">
        <v>212</v>
      </c>
      <c r="F10" s="3" t="s">
        <v>215</v>
      </c>
    </row>
    <row r="11" spans="1:6" x14ac:dyDescent="0.25">
      <c r="A11" s="3">
        <v>8</v>
      </c>
      <c r="B11" s="3" t="s">
        <v>222</v>
      </c>
      <c r="C11" s="3">
        <v>13.3</v>
      </c>
      <c r="D11" s="3">
        <v>0</v>
      </c>
      <c r="E11" s="3" t="s">
        <v>212</v>
      </c>
      <c r="F11" s="3" t="s">
        <v>215</v>
      </c>
    </row>
    <row r="12" spans="1:6" x14ac:dyDescent="0.25">
      <c r="A12" s="3">
        <v>9</v>
      </c>
      <c r="B12" s="3" t="s">
        <v>222</v>
      </c>
      <c r="C12" s="3">
        <v>13.3</v>
      </c>
      <c r="D12" s="3">
        <v>0</v>
      </c>
      <c r="E12" s="3" t="s">
        <v>212</v>
      </c>
      <c r="F12" s="3" t="s">
        <v>215</v>
      </c>
    </row>
    <row r="13" spans="1:6" x14ac:dyDescent="0.25">
      <c r="A13" s="3">
        <v>10</v>
      </c>
      <c r="B13" s="3" t="s">
        <v>222</v>
      </c>
      <c r="C13" s="3">
        <v>13.3</v>
      </c>
      <c r="D13" s="3">
        <v>0</v>
      </c>
      <c r="E13" s="3" t="s">
        <v>212</v>
      </c>
      <c r="F13" s="3" t="s">
        <v>215</v>
      </c>
    </row>
    <row r="14" spans="1:6" x14ac:dyDescent="0.25">
      <c r="A14" s="3">
        <v>11</v>
      </c>
      <c r="B14" s="3" t="s">
        <v>222</v>
      </c>
      <c r="C14" s="3">
        <v>13.3</v>
      </c>
      <c r="D14" s="3">
        <v>0</v>
      </c>
      <c r="E14" s="3" t="s">
        <v>212</v>
      </c>
      <c r="F14" s="3" t="s">
        <v>215</v>
      </c>
    </row>
    <row r="15" spans="1:6" x14ac:dyDescent="0.25">
      <c r="A15" s="3">
        <v>12</v>
      </c>
      <c r="B15" s="3" t="s">
        <v>222</v>
      </c>
      <c r="C15" s="3">
        <v>13.3</v>
      </c>
      <c r="D15" s="3">
        <v>0</v>
      </c>
      <c r="E15" s="3" t="s">
        <v>212</v>
      </c>
      <c r="F15" s="3" t="s">
        <v>215</v>
      </c>
    </row>
    <row r="16" spans="1:6" x14ac:dyDescent="0.25">
      <c r="A16" s="3">
        <v>13</v>
      </c>
      <c r="B16" s="3" t="s">
        <v>222</v>
      </c>
      <c r="C16" s="3">
        <v>13.3</v>
      </c>
      <c r="D16" s="3">
        <v>0</v>
      </c>
      <c r="E16" s="3" t="s">
        <v>212</v>
      </c>
      <c r="F16" s="3" t="s">
        <v>215</v>
      </c>
    </row>
    <row r="17" spans="1:6" x14ac:dyDescent="0.25">
      <c r="A17" s="3">
        <v>14</v>
      </c>
      <c r="B17" s="3" t="s">
        <v>222</v>
      </c>
      <c r="C17" s="3">
        <v>13.3</v>
      </c>
      <c r="D17" s="3">
        <v>0</v>
      </c>
      <c r="E17" s="3" t="s">
        <v>212</v>
      </c>
      <c r="F17" s="3" t="s">
        <v>215</v>
      </c>
    </row>
    <row r="18" spans="1:6" x14ac:dyDescent="0.25">
      <c r="A18" s="3">
        <v>15</v>
      </c>
      <c r="B18" s="3" t="s">
        <v>222</v>
      </c>
      <c r="C18" s="3">
        <v>13.3</v>
      </c>
      <c r="D18" s="3">
        <v>0</v>
      </c>
      <c r="E18" s="3" t="s">
        <v>212</v>
      </c>
      <c r="F18" s="3" t="s">
        <v>215</v>
      </c>
    </row>
    <row r="19" spans="1:6" x14ac:dyDescent="0.25">
      <c r="A19" s="3">
        <v>16</v>
      </c>
      <c r="B19" s="3" t="s">
        <v>222</v>
      </c>
      <c r="C19" s="3">
        <v>13.3</v>
      </c>
      <c r="D19" s="3">
        <v>0</v>
      </c>
      <c r="E19" s="3" t="s">
        <v>212</v>
      </c>
      <c r="F19" s="3" t="s">
        <v>215</v>
      </c>
    </row>
    <row r="20" spans="1:6" x14ac:dyDescent="0.25">
      <c r="A20" s="3">
        <v>17</v>
      </c>
      <c r="B20" s="3" t="s">
        <v>222</v>
      </c>
      <c r="C20" s="3">
        <v>13.3</v>
      </c>
      <c r="D20" s="3">
        <v>0</v>
      </c>
      <c r="E20" s="3" t="s">
        <v>212</v>
      </c>
      <c r="F20" s="3" t="s">
        <v>215</v>
      </c>
    </row>
    <row r="21" spans="1:6" x14ac:dyDescent="0.25">
      <c r="A21" s="3">
        <v>18</v>
      </c>
      <c r="B21" s="3" t="s">
        <v>222</v>
      </c>
      <c r="C21" s="3">
        <v>13.3</v>
      </c>
      <c r="D21" s="3">
        <v>0</v>
      </c>
      <c r="E21" s="3" t="s">
        <v>212</v>
      </c>
      <c r="F21" s="3" t="s">
        <v>215</v>
      </c>
    </row>
    <row r="22" spans="1:6" x14ac:dyDescent="0.25">
      <c r="A22" s="3">
        <v>19</v>
      </c>
      <c r="B22" s="3" t="s">
        <v>222</v>
      </c>
      <c r="C22" s="3">
        <v>13.3</v>
      </c>
      <c r="D22" s="3">
        <v>0</v>
      </c>
      <c r="E22" s="3" t="s">
        <v>212</v>
      </c>
      <c r="F22" s="3" t="s">
        <v>215</v>
      </c>
    </row>
    <row r="23" spans="1:6" x14ac:dyDescent="0.25">
      <c r="A23" s="3">
        <v>20</v>
      </c>
      <c r="B23" s="3" t="s">
        <v>222</v>
      </c>
      <c r="C23" s="3">
        <v>13.3</v>
      </c>
      <c r="D23" s="3">
        <v>0</v>
      </c>
      <c r="E23" s="3" t="s">
        <v>212</v>
      </c>
      <c r="F23" s="3" t="s">
        <v>215</v>
      </c>
    </row>
    <row r="24" spans="1:6" x14ac:dyDescent="0.25">
      <c r="A24" s="3">
        <v>21</v>
      </c>
      <c r="B24" s="3" t="s">
        <v>222</v>
      </c>
      <c r="C24" s="3">
        <v>13.3</v>
      </c>
      <c r="D24" s="3">
        <v>0</v>
      </c>
      <c r="E24" s="3" t="s">
        <v>212</v>
      </c>
      <c r="F24" s="3" t="s">
        <v>215</v>
      </c>
    </row>
    <row r="25" spans="1:6" x14ac:dyDescent="0.25">
      <c r="A25" s="3">
        <v>22</v>
      </c>
      <c r="B25" s="3" t="s">
        <v>222</v>
      </c>
      <c r="C25" s="3">
        <v>13.3</v>
      </c>
      <c r="D25" s="3">
        <v>0</v>
      </c>
      <c r="E25" s="3" t="s">
        <v>212</v>
      </c>
      <c r="F25" s="3" t="s">
        <v>215</v>
      </c>
    </row>
    <row r="26" spans="1:6" x14ac:dyDescent="0.25">
      <c r="A26" s="3">
        <v>23</v>
      </c>
      <c r="B26" s="3" t="s">
        <v>222</v>
      </c>
      <c r="C26" s="3">
        <v>13.3</v>
      </c>
      <c r="D26" s="3">
        <v>0</v>
      </c>
      <c r="E26" s="3" t="s">
        <v>212</v>
      </c>
      <c r="F26" s="3" t="s">
        <v>215</v>
      </c>
    </row>
    <row r="27" spans="1:6" x14ac:dyDescent="0.25">
      <c r="A27" s="3">
        <v>24</v>
      </c>
      <c r="B27" s="3" t="s">
        <v>222</v>
      </c>
      <c r="C27" s="3">
        <v>13.3</v>
      </c>
      <c r="D27" s="3">
        <v>0</v>
      </c>
      <c r="E27" s="3" t="s">
        <v>212</v>
      </c>
      <c r="F27" s="3" t="s">
        <v>215</v>
      </c>
    </row>
    <row r="28" spans="1:6" x14ac:dyDescent="0.25">
      <c r="A28" s="3">
        <v>25</v>
      </c>
      <c r="B28" s="3" t="s">
        <v>222</v>
      </c>
      <c r="C28" s="3">
        <v>13.3</v>
      </c>
      <c r="D28" s="3">
        <v>0</v>
      </c>
      <c r="E28" s="3" t="s">
        <v>212</v>
      </c>
      <c r="F28" s="3" t="s">
        <v>215</v>
      </c>
    </row>
    <row r="29" spans="1:6" x14ac:dyDescent="0.25">
      <c r="A29" s="3">
        <v>26</v>
      </c>
      <c r="B29" s="3" t="s">
        <v>222</v>
      </c>
      <c r="C29" s="3">
        <v>13.3</v>
      </c>
      <c r="D29" s="3">
        <v>0</v>
      </c>
      <c r="E29" s="3" t="s">
        <v>212</v>
      </c>
      <c r="F29" s="3" t="s">
        <v>215</v>
      </c>
    </row>
    <row r="30" spans="1:6" x14ac:dyDescent="0.25">
      <c r="A30" s="3">
        <v>27</v>
      </c>
      <c r="B30" s="3" t="s">
        <v>222</v>
      </c>
      <c r="C30" s="3">
        <v>13.3</v>
      </c>
      <c r="D30" s="3">
        <v>0</v>
      </c>
      <c r="E30" s="3" t="s">
        <v>212</v>
      </c>
      <c r="F30" s="3" t="s">
        <v>215</v>
      </c>
    </row>
    <row r="31" spans="1:6" x14ac:dyDescent="0.25">
      <c r="A31" s="3">
        <v>28</v>
      </c>
      <c r="B31" s="3" t="s">
        <v>222</v>
      </c>
      <c r="C31" s="3">
        <v>13.3</v>
      </c>
      <c r="D31" s="3">
        <v>0</v>
      </c>
      <c r="E31" s="3" t="s">
        <v>212</v>
      </c>
      <c r="F31" s="3" t="s">
        <v>215</v>
      </c>
    </row>
    <row r="32" spans="1:6" x14ac:dyDescent="0.25">
      <c r="A32" s="3">
        <v>29</v>
      </c>
      <c r="B32" s="3" t="s">
        <v>222</v>
      </c>
      <c r="C32" s="3">
        <v>13.3</v>
      </c>
      <c r="D32" s="3">
        <v>0</v>
      </c>
      <c r="E32" s="3" t="s">
        <v>212</v>
      </c>
      <c r="F32" s="3" t="s">
        <v>215</v>
      </c>
    </row>
    <row r="33" spans="1:6" x14ac:dyDescent="0.25">
      <c r="A33" s="3">
        <v>30</v>
      </c>
      <c r="B33" s="3" t="s">
        <v>222</v>
      </c>
      <c r="C33" s="3">
        <v>13.3</v>
      </c>
      <c r="D33" s="3">
        <v>0</v>
      </c>
      <c r="E33" s="3" t="s">
        <v>212</v>
      </c>
      <c r="F33" s="3" t="s">
        <v>215</v>
      </c>
    </row>
    <row r="34" spans="1:6" x14ac:dyDescent="0.25">
      <c r="A34" s="3">
        <v>31</v>
      </c>
      <c r="B34" s="3" t="s">
        <v>222</v>
      </c>
      <c r="C34" s="3">
        <v>13.3</v>
      </c>
      <c r="D34" s="3">
        <v>0</v>
      </c>
      <c r="E34" s="3" t="s">
        <v>212</v>
      </c>
      <c r="F34" s="3" t="s">
        <v>215</v>
      </c>
    </row>
    <row r="35" spans="1:6" x14ac:dyDescent="0.25">
      <c r="A35" s="3">
        <v>32</v>
      </c>
      <c r="B35" s="3" t="s">
        <v>222</v>
      </c>
      <c r="C35" s="3">
        <v>2040.87</v>
      </c>
      <c r="D35" s="3">
        <v>0</v>
      </c>
      <c r="E35" s="3" t="s">
        <v>212</v>
      </c>
      <c r="F35" s="3" t="s">
        <v>215</v>
      </c>
    </row>
    <row r="36" spans="1:6" x14ac:dyDescent="0.25">
      <c r="A36" s="3">
        <v>33</v>
      </c>
      <c r="B36" s="3" t="s">
        <v>222</v>
      </c>
      <c r="C36" s="3">
        <v>3353.4700000000003</v>
      </c>
      <c r="D36" s="3">
        <v>0</v>
      </c>
      <c r="E36" s="3" t="s">
        <v>212</v>
      </c>
      <c r="F36" s="3" t="s">
        <v>215</v>
      </c>
    </row>
    <row r="37" spans="1:6" x14ac:dyDescent="0.25">
      <c r="A37" s="3">
        <v>34</v>
      </c>
      <c r="B37" s="3" t="s">
        <v>222</v>
      </c>
      <c r="C37" s="3">
        <v>2352.8000000000002</v>
      </c>
      <c r="D37" s="3">
        <v>0</v>
      </c>
      <c r="E37" s="3" t="s">
        <v>212</v>
      </c>
      <c r="F37" s="3" t="s">
        <v>215</v>
      </c>
    </row>
    <row r="38" spans="1:6" x14ac:dyDescent="0.25">
      <c r="A38" s="3">
        <v>35</v>
      </c>
      <c r="B38" s="3" t="s">
        <v>222</v>
      </c>
      <c r="C38" s="3">
        <v>2453.4700000000003</v>
      </c>
      <c r="D38" s="3">
        <v>0</v>
      </c>
      <c r="E38" s="3" t="s">
        <v>212</v>
      </c>
      <c r="F38" s="3" t="s">
        <v>215</v>
      </c>
    </row>
    <row r="39" spans="1:6" x14ac:dyDescent="0.25">
      <c r="A39" s="3">
        <v>36</v>
      </c>
      <c r="B39" s="3" t="s">
        <v>222</v>
      </c>
      <c r="C39" s="3">
        <v>2352.8000000000002</v>
      </c>
      <c r="D39" s="3">
        <v>0</v>
      </c>
      <c r="E39" s="3" t="s">
        <v>212</v>
      </c>
      <c r="F39" s="3" t="s">
        <v>215</v>
      </c>
    </row>
    <row r="40" spans="1:6" x14ac:dyDescent="0.25">
      <c r="A40" s="3">
        <v>37</v>
      </c>
      <c r="B40" s="3" t="s">
        <v>222</v>
      </c>
      <c r="C40" s="3">
        <v>2453.4700000000003</v>
      </c>
      <c r="D40" s="3">
        <v>0</v>
      </c>
      <c r="E40" s="3" t="s">
        <v>212</v>
      </c>
      <c r="F40" s="3" t="s">
        <v>215</v>
      </c>
    </row>
    <row r="41" spans="1:6" x14ac:dyDescent="0.25">
      <c r="A41" s="3">
        <v>38</v>
      </c>
      <c r="B41" s="3" t="s">
        <v>222</v>
      </c>
      <c r="C41" s="3">
        <v>3353.4700000000003</v>
      </c>
      <c r="D41" s="3">
        <v>0</v>
      </c>
      <c r="E41" s="3" t="s">
        <v>212</v>
      </c>
      <c r="F41" s="3" t="s">
        <v>215</v>
      </c>
    </row>
    <row r="42" spans="1:6" x14ac:dyDescent="0.25">
      <c r="A42" s="3">
        <v>39</v>
      </c>
      <c r="B42" s="3" t="s">
        <v>222</v>
      </c>
      <c r="C42" s="3">
        <v>2040.87</v>
      </c>
      <c r="D42" s="3">
        <v>0</v>
      </c>
      <c r="E42" s="3" t="s">
        <v>212</v>
      </c>
      <c r="F42" s="3" t="s">
        <v>215</v>
      </c>
    </row>
    <row r="43" spans="1:6" x14ac:dyDescent="0.25">
      <c r="A43" s="3">
        <v>40</v>
      </c>
      <c r="B43" s="3" t="s">
        <v>222</v>
      </c>
      <c r="C43" s="3">
        <v>2453.4700000000003</v>
      </c>
      <c r="D43" s="3">
        <v>0</v>
      </c>
      <c r="E43" s="3" t="s">
        <v>212</v>
      </c>
      <c r="F43" s="3" t="s">
        <v>215</v>
      </c>
    </row>
    <row r="44" spans="1:6" x14ac:dyDescent="0.25">
      <c r="A44" s="3">
        <v>41</v>
      </c>
      <c r="B44" s="3" t="s">
        <v>222</v>
      </c>
      <c r="C44" s="3">
        <v>3353.4700000000003</v>
      </c>
      <c r="D44" s="3">
        <v>0</v>
      </c>
      <c r="E44" s="3" t="s">
        <v>212</v>
      </c>
      <c r="F44" s="3" t="s">
        <v>215</v>
      </c>
    </row>
    <row r="45" spans="1:6" x14ac:dyDescent="0.25">
      <c r="A45" s="3">
        <v>42</v>
      </c>
      <c r="B45" s="3" t="s">
        <v>222</v>
      </c>
      <c r="C45" s="3">
        <v>2453.4700000000003</v>
      </c>
      <c r="D45" s="3">
        <v>0</v>
      </c>
      <c r="E45" s="3" t="s">
        <v>212</v>
      </c>
      <c r="F45" s="3" t="s">
        <v>215</v>
      </c>
    </row>
    <row r="46" spans="1:6" x14ac:dyDescent="0.25">
      <c r="A46" s="3">
        <v>43</v>
      </c>
      <c r="B46" s="3" t="s">
        <v>222</v>
      </c>
      <c r="C46" s="3">
        <v>2625.8</v>
      </c>
      <c r="D46" s="3">
        <v>0</v>
      </c>
      <c r="E46" s="3" t="s">
        <v>212</v>
      </c>
      <c r="F46" s="3" t="s">
        <v>215</v>
      </c>
    </row>
    <row r="47" spans="1:6" x14ac:dyDescent="0.25">
      <c r="A47" s="3">
        <v>44</v>
      </c>
      <c r="B47" s="3" t="s">
        <v>222</v>
      </c>
      <c r="C47" s="3">
        <v>2625.8</v>
      </c>
      <c r="D47" s="3">
        <v>0</v>
      </c>
      <c r="E47" s="3" t="s">
        <v>212</v>
      </c>
      <c r="F47" s="3" t="s">
        <v>215</v>
      </c>
    </row>
    <row r="48" spans="1:6" x14ac:dyDescent="0.25">
      <c r="A48" s="3">
        <v>45</v>
      </c>
      <c r="B48" s="3" t="s">
        <v>222</v>
      </c>
      <c r="C48" s="3">
        <v>2625.8</v>
      </c>
      <c r="D48" s="3">
        <v>0</v>
      </c>
      <c r="E48" s="3" t="s">
        <v>212</v>
      </c>
      <c r="F48" s="3" t="s">
        <v>215</v>
      </c>
    </row>
    <row r="49" spans="1:6" x14ac:dyDescent="0.25">
      <c r="A49" s="3">
        <v>46</v>
      </c>
      <c r="B49" s="3" t="s">
        <v>222</v>
      </c>
      <c r="C49" s="3">
        <v>1538.47</v>
      </c>
      <c r="D49" s="3">
        <v>0</v>
      </c>
      <c r="E49" s="3" t="s">
        <v>212</v>
      </c>
      <c r="F49" s="3" t="s">
        <v>215</v>
      </c>
    </row>
    <row r="50" spans="1:6" x14ac:dyDescent="0.25">
      <c r="A50" s="3">
        <v>47</v>
      </c>
      <c r="B50" s="3" t="s">
        <v>222</v>
      </c>
      <c r="C50" s="3">
        <v>1538.47</v>
      </c>
      <c r="D50" s="3">
        <v>0</v>
      </c>
      <c r="E50" s="3" t="s">
        <v>212</v>
      </c>
      <c r="F50" s="3" t="s">
        <v>215</v>
      </c>
    </row>
    <row r="51" spans="1:6" x14ac:dyDescent="0.25">
      <c r="A51" s="3">
        <v>48</v>
      </c>
      <c r="B51" s="3" t="s">
        <v>222</v>
      </c>
      <c r="C51" s="3">
        <v>1437.8</v>
      </c>
      <c r="D51" s="3">
        <v>0</v>
      </c>
      <c r="E51" s="3" t="s">
        <v>212</v>
      </c>
      <c r="F51" s="3" t="s">
        <v>215</v>
      </c>
    </row>
    <row r="52" spans="1:6" x14ac:dyDescent="0.25">
      <c r="A52" s="3">
        <v>49</v>
      </c>
      <c r="B52" s="3" t="s">
        <v>222</v>
      </c>
      <c r="C52" s="3">
        <v>2438.4700000000003</v>
      </c>
      <c r="D52" s="3">
        <v>0</v>
      </c>
      <c r="E52" s="3" t="s">
        <v>212</v>
      </c>
      <c r="F52" s="3" t="s">
        <v>215</v>
      </c>
    </row>
    <row r="53" spans="1:6" x14ac:dyDescent="0.25">
      <c r="A53" s="3">
        <v>50</v>
      </c>
      <c r="B53" s="3" t="s">
        <v>222</v>
      </c>
      <c r="C53" s="3">
        <v>1437.8</v>
      </c>
      <c r="D53" s="3">
        <v>0</v>
      </c>
      <c r="E53" s="3" t="s">
        <v>212</v>
      </c>
      <c r="F53" s="3" t="s">
        <v>215</v>
      </c>
    </row>
    <row r="54" spans="1:6" x14ac:dyDescent="0.25">
      <c r="A54" s="3">
        <v>51</v>
      </c>
      <c r="B54" s="3" t="s">
        <v>222</v>
      </c>
      <c r="C54" s="3">
        <v>2438.4700000000003</v>
      </c>
      <c r="D54" s="3">
        <v>0</v>
      </c>
      <c r="E54" s="3" t="s">
        <v>212</v>
      </c>
      <c r="F54" s="3" t="s">
        <v>215</v>
      </c>
    </row>
    <row r="55" spans="1:6" x14ac:dyDescent="0.25">
      <c r="A55" s="3">
        <v>52</v>
      </c>
      <c r="B55" s="3" t="s">
        <v>222</v>
      </c>
      <c r="C55" s="3">
        <v>2438.4700000000003</v>
      </c>
      <c r="D55" s="3">
        <v>0</v>
      </c>
      <c r="E55" s="3" t="s">
        <v>212</v>
      </c>
      <c r="F55" s="3" t="s">
        <v>215</v>
      </c>
    </row>
    <row r="56" spans="1:6" x14ac:dyDescent="0.25">
      <c r="A56" s="3">
        <v>53</v>
      </c>
      <c r="B56" s="3" t="s">
        <v>222</v>
      </c>
      <c r="C56" s="3">
        <v>795.9</v>
      </c>
      <c r="D56" s="3">
        <v>0</v>
      </c>
      <c r="E56" s="3" t="s">
        <v>212</v>
      </c>
      <c r="F56" s="3" t="s">
        <v>215</v>
      </c>
    </row>
    <row r="57" spans="1:6" x14ac:dyDescent="0.25">
      <c r="A57" s="3">
        <v>54</v>
      </c>
      <c r="B57" s="3" t="s">
        <v>222</v>
      </c>
      <c r="C57" s="3">
        <v>1016.9699999999999</v>
      </c>
      <c r="D57" s="3">
        <v>0</v>
      </c>
      <c r="E57" s="3" t="s">
        <v>212</v>
      </c>
      <c r="F57" s="3" t="s">
        <v>215</v>
      </c>
    </row>
    <row r="58" spans="1:6" x14ac:dyDescent="0.25">
      <c r="A58" s="3">
        <v>55</v>
      </c>
      <c r="B58" s="3" t="s">
        <v>222</v>
      </c>
      <c r="C58" s="3">
        <v>916.3</v>
      </c>
      <c r="D58" s="3">
        <v>0</v>
      </c>
      <c r="E58" s="3" t="s">
        <v>212</v>
      </c>
      <c r="F58" s="3" t="s">
        <v>215</v>
      </c>
    </row>
    <row r="59" spans="1:6" x14ac:dyDescent="0.25">
      <c r="A59" s="3">
        <v>56</v>
      </c>
      <c r="B59" s="3" t="s">
        <v>222</v>
      </c>
      <c r="C59" s="3">
        <v>3226.4700000000003</v>
      </c>
      <c r="D59" s="3">
        <v>0</v>
      </c>
      <c r="E59" s="3" t="s">
        <v>212</v>
      </c>
      <c r="F59" s="3" t="s">
        <v>215</v>
      </c>
    </row>
    <row r="60" spans="1:6" x14ac:dyDescent="0.25">
      <c r="A60" s="3">
        <v>57</v>
      </c>
      <c r="B60" s="3" t="s">
        <v>222</v>
      </c>
      <c r="C60" s="3">
        <v>795.9</v>
      </c>
      <c r="D60" s="3">
        <v>0</v>
      </c>
      <c r="E60" s="3" t="s">
        <v>212</v>
      </c>
      <c r="F60" s="3" t="s">
        <v>215</v>
      </c>
    </row>
    <row r="61" spans="1:6" x14ac:dyDescent="0.25">
      <c r="A61" s="3">
        <v>58</v>
      </c>
      <c r="B61" s="3" t="s">
        <v>222</v>
      </c>
      <c r="C61" s="3">
        <v>1916.97</v>
      </c>
      <c r="D61" s="3">
        <v>0</v>
      </c>
      <c r="E61" s="3" t="s">
        <v>212</v>
      </c>
      <c r="F61" s="3" t="s">
        <v>215</v>
      </c>
    </row>
    <row r="62" spans="1:6" x14ac:dyDescent="0.25">
      <c r="A62" s="3">
        <v>59</v>
      </c>
      <c r="B62" s="3" t="s">
        <v>222</v>
      </c>
      <c r="C62" s="3">
        <v>916.3</v>
      </c>
      <c r="D62" s="3">
        <v>0</v>
      </c>
      <c r="E62" s="3" t="s">
        <v>212</v>
      </c>
      <c r="F62" s="3" t="s">
        <v>215</v>
      </c>
    </row>
    <row r="63" spans="1:6" x14ac:dyDescent="0.25">
      <c r="A63" s="3">
        <v>60</v>
      </c>
      <c r="B63" s="3" t="s">
        <v>222</v>
      </c>
      <c r="C63" s="3">
        <v>795.9</v>
      </c>
      <c r="D63" s="3">
        <v>0</v>
      </c>
      <c r="E63" s="3" t="s">
        <v>212</v>
      </c>
      <c r="F63" s="3" t="s">
        <v>215</v>
      </c>
    </row>
    <row r="64" spans="1:6" x14ac:dyDescent="0.25">
      <c r="A64" s="3">
        <v>61</v>
      </c>
      <c r="B64" s="3" t="s">
        <v>222</v>
      </c>
      <c r="C64" s="3">
        <v>795.9</v>
      </c>
      <c r="D64" s="3">
        <v>0</v>
      </c>
      <c r="E64" s="3" t="s">
        <v>212</v>
      </c>
      <c r="F64" s="3" t="s">
        <v>215</v>
      </c>
    </row>
    <row r="65" spans="1:6" x14ac:dyDescent="0.25">
      <c r="A65" s="3">
        <v>62</v>
      </c>
      <c r="B65" s="3" t="s">
        <v>222</v>
      </c>
      <c r="C65" s="3">
        <v>2571.7200000000003</v>
      </c>
      <c r="D65" s="3">
        <v>0</v>
      </c>
      <c r="E65" s="3" t="s">
        <v>212</v>
      </c>
      <c r="F65" s="3" t="s">
        <v>215</v>
      </c>
    </row>
    <row r="66" spans="1:6" x14ac:dyDescent="0.25">
      <c r="A66" s="3">
        <v>63</v>
      </c>
      <c r="B66" s="3" t="s">
        <v>222</v>
      </c>
      <c r="C66" s="3">
        <v>227.37</v>
      </c>
      <c r="D66" s="3">
        <v>0</v>
      </c>
      <c r="E66" s="3" t="s">
        <v>212</v>
      </c>
      <c r="F66" s="3" t="s">
        <v>215</v>
      </c>
    </row>
    <row r="67" spans="1:6" x14ac:dyDescent="0.25">
      <c r="A67" s="3">
        <v>64</v>
      </c>
      <c r="B67" s="3" t="s">
        <v>222</v>
      </c>
      <c r="C67" s="3">
        <v>360.97</v>
      </c>
      <c r="D67" s="3">
        <v>0</v>
      </c>
      <c r="E67" s="3" t="s">
        <v>212</v>
      </c>
      <c r="F67" s="3" t="s">
        <v>215</v>
      </c>
    </row>
    <row r="68" spans="1:6" x14ac:dyDescent="0.25">
      <c r="A68" s="3">
        <v>65</v>
      </c>
      <c r="B68" s="3" t="s">
        <v>222</v>
      </c>
      <c r="C68" s="3">
        <v>260.3</v>
      </c>
      <c r="D68" s="3">
        <v>0</v>
      </c>
      <c r="E68" s="3" t="s">
        <v>212</v>
      </c>
      <c r="F68" s="3" t="s">
        <v>215</v>
      </c>
    </row>
    <row r="69" spans="1:6" x14ac:dyDescent="0.25">
      <c r="A69" s="3">
        <v>66</v>
      </c>
      <c r="B69" s="3" t="s">
        <v>222</v>
      </c>
      <c r="C69" s="3">
        <v>1260.97</v>
      </c>
      <c r="D69" s="3">
        <v>0</v>
      </c>
      <c r="E69" s="3" t="s">
        <v>212</v>
      </c>
      <c r="F69" s="3" t="s">
        <v>215</v>
      </c>
    </row>
    <row r="70" spans="1:6" x14ac:dyDescent="0.25">
      <c r="A70" s="3">
        <v>67</v>
      </c>
      <c r="B70" s="3" t="s">
        <v>222</v>
      </c>
      <c r="C70" s="3">
        <v>1260.97</v>
      </c>
      <c r="D70" s="3">
        <v>0</v>
      </c>
      <c r="E70" s="3" t="s">
        <v>212</v>
      </c>
      <c r="F70" s="3" t="s">
        <v>215</v>
      </c>
    </row>
    <row r="71" spans="1:6" x14ac:dyDescent="0.25">
      <c r="A71" s="3">
        <v>68</v>
      </c>
      <c r="B71" s="3" t="s">
        <v>222</v>
      </c>
      <c r="C71" s="3">
        <v>360.97</v>
      </c>
      <c r="D71" s="3">
        <v>0</v>
      </c>
      <c r="E71" s="3" t="s">
        <v>212</v>
      </c>
      <c r="F71" s="3" t="s">
        <v>215</v>
      </c>
    </row>
    <row r="72" spans="1:6" x14ac:dyDescent="0.25">
      <c r="A72" s="3">
        <v>69</v>
      </c>
      <c r="B72" s="3" t="s">
        <v>222</v>
      </c>
      <c r="C72" s="3">
        <v>260.3</v>
      </c>
      <c r="D72" s="3">
        <v>0</v>
      </c>
      <c r="E72" s="3" t="s">
        <v>212</v>
      </c>
      <c r="F72" s="3" t="s">
        <v>215</v>
      </c>
    </row>
    <row r="73" spans="1:6" x14ac:dyDescent="0.25">
      <c r="A73" s="3">
        <v>70</v>
      </c>
      <c r="B73" s="3" t="s">
        <v>222</v>
      </c>
      <c r="C73" s="3">
        <v>360.97</v>
      </c>
      <c r="D73" s="3">
        <v>0</v>
      </c>
      <c r="E73" s="3" t="s">
        <v>212</v>
      </c>
      <c r="F73" s="3" t="s">
        <v>215</v>
      </c>
    </row>
    <row r="74" spans="1:6" x14ac:dyDescent="0.25">
      <c r="A74" s="3">
        <v>71</v>
      </c>
      <c r="B74" s="3" t="s">
        <v>222</v>
      </c>
      <c r="C74" s="3">
        <v>260.3</v>
      </c>
      <c r="D74" s="3">
        <v>0</v>
      </c>
      <c r="E74" s="3" t="s">
        <v>212</v>
      </c>
      <c r="F74" s="3" t="s">
        <v>215</v>
      </c>
    </row>
    <row r="75" spans="1:6" x14ac:dyDescent="0.25">
      <c r="A75" s="3">
        <v>72</v>
      </c>
      <c r="B75" s="3" t="s">
        <v>222</v>
      </c>
      <c r="C75" s="3">
        <v>360.97</v>
      </c>
      <c r="D75" s="3">
        <v>0</v>
      </c>
      <c r="E75" s="3" t="s">
        <v>212</v>
      </c>
      <c r="F75" s="3" t="s">
        <v>215</v>
      </c>
    </row>
    <row r="76" spans="1:6" x14ac:dyDescent="0.25">
      <c r="A76" s="3">
        <v>73</v>
      </c>
      <c r="B76" s="3" t="s">
        <v>222</v>
      </c>
      <c r="C76" s="3">
        <v>260.3</v>
      </c>
      <c r="D76" s="3">
        <v>0</v>
      </c>
      <c r="E76" s="3" t="s">
        <v>212</v>
      </c>
      <c r="F76" s="3" t="s">
        <v>215</v>
      </c>
    </row>
    <row r="77" spans="1:6" x14ac:dyDescent="0.25">
      <c r="A77" s="3">
        <v>74</v>
      </c>
      <c r="B77" s="3" t="s">
        <v>222</v>
      </c>
      <c r="C77" s="3">
        <v>533.29999999999995</v>
      </c>
      <c r="D77" s="3">
        <v>0</v>
      </c>
      <c r="E77" s="3" t="s">
        <v>212</v>
      </c>
      <c r="F77" s="3" t="s">
        <v>215</v>
      </c>
    </row>
    <row r="78" spans="1:6" x14ac:dyDescent="0.25">
      <c r="A78" s="3">
        <v>75</v>
      </c>
      <c r="B78" s="3" t="s">
        <v>222</v>
      </c>
      <c r="C78" s="3">
        <v>533.29999999999995</v>
      </c>
      <c r="D78" s="3">
        <v>0</v>
      </c>
      <c r="E78" s="3" t="s">
        <v>212</v>
      </c>
      <c r="F78" s="3" t="s">
        <v>215</v>
      </c>
    </row>
    <row r="79" spans="1:6" x14ac:dyDescent="0.25">
      <c r="A79" s="3">
        <v>76</v>
      </c>
      <c r="B79" s="3" t="s">
        <v>222</v>
      </c>
      <c r="C79" s="3">
        <v>533.29999999999995</v>
      </c>
      <c r="D79" s="3">
        <v>0</v>
      </c>
      <c r="E79" s="3" t="s">
        <v>212</v>
      </c>
      <c r="F79" s="3" t="s">
        <v>215</v>
      </c>
    </row>
    <row r="80" spans="1:6" x14ac:dyDescent="0.25">
      <c r="A80" s="3">
        <v>77</v>
      </c>
      <c r="B80" s="3" t="s">
        <v>222</v>
      </c>
      <c r="C80" s="3">
        <v>227.37</v>
      </c>
      <c r="D80" s="3">
        <v>0</v>
      </c>
      <c r="E80" s="3" t="s">
        <v>212</v>
      </c>
      <c r="F80" s="3" t="s">
        <v>215</v>
      </c>
    </row>
    <row r="81" spans="1:6" x14ac:dyDescent="0.25">
      <c r="A81" s="3">
        <v>78</v>
      </c>
      <c r="B81" s="3" t="s">
        <v>222</v>
      </c>
      <c r="C81" s="3">
        <v>13.3</v>
      </c>
      <c r="D81" s="3">
        <v>0</v>
      </c>
      <c r="E81" s="3" t="s">
        <v>212</v>
      </c>
      <c r="F81" s="3" t="s">
        <v>215</v>
      </c>
    </row>
    <row r="82" spans="1:6" x14ac:dyDescent="0.25">
      <c r="A82" s="3">
        <v>79</v>
      </c>
      <c r="B82" s="3" t="s">
        <v>222</v>
      </c>
      <c r="C82" s="3">
        <v>113.97</v>
      </c>
      <c r="D82" s="3">
        <v>0</v>
      </c>
      <c r="E82" s="3" t="s">
        <v>212</v>
      </c>
      <c r="F82" s="3" t="s">
        <v>215</v>
      </c>
    </row>
    <row r="83" spans="1:6" x14ac:dyDescent="0.25">
      <c r="A83" s="3">
        <v>80</v>
      </c>
      <c r="B83" s="3" t="s">
        <v>222</v>
      </c>
      <c r="C83" s="3">
        <v>13.3</v>
      </c>
      <c r="D83" s="3">
        <v>0</v>
      </c>
      <c r="E83" s="3" t="s">
        <v>212</v>
      </c>
      <c r="F83" s="3" t="s">
        <v>215</v>
      </c>
    </row>
    <row r="84" spans="1:6" x14ac:dyDescent="0.25">
      <c r="A84" s="3">
        <v>81</v>
      </c>
      <c r="B84" s="3" t="s">
        <v>222</v>
      </c>
      <c r="C84" s="3">
        <v>113.97</v>
      </c>
      <c r="D84" s="3">
        <v>0</v>
      </c>
      <c r="E84" s="3" t="s">
        <v>212</v>
      </c>
      <c r="F84" s="3" t="s">
        <v>215</v>
      </c>
    </row>
    <row r="85" spans="1:6" x14ac:dyDescent="0.25">
      <c r="A85" s="3">
        <v>82</v>
      </c>
      <c r="B85" s="3" t="s">
        <v>222</v>
      </c>
      <c r="C85" s="3">
        <v>13.3</v>
      </c>
      <c r="D85" s="3">
        <v>0</v>
      </c>
      <c r="E85" s="3" t="s">
        <v>212</v>
      </c>
      <c r="F85" s="3" t="s">
        <v>215</v>
      </c>
    </row>
    <row r="86" spans="1:6" x14ac:dyDescent="0.25">
      <c r="A86" s="3">
        <v>83</v>
      </c>
      <c r="B86" s="3" t="s">
        <v>222</v>
      </c>
      <c r="C86" s="3">
        <v>13.3</v>
      </c>
      <c r="D86" s="3">
        <v>0</v>
      </c>
      <c r="E86" s="3" t="s">
        <v>212</v>
      </c>
      <c r="F86" s="3" t="s">
        <v>215</v>
      </c>
    </row>
    <row r="87" spans="1:6" x14ac:dyDescent="0.25">
      <c r="A87" s="3">
        <v>84</v>
      </c>
      <c r="B87" s="3" t="s">
        <v>222</v>
      </c>
      <c r="C87" s="3">
        <v>113.97</v>
      </c>
      <c r="D87" s="3">
        <v>0</v>
      </c>
      <c r="E87" s="3" t="s">
        <v>212</v>
      </c>
      <c r="F87" s="3" t="s">
        <v>215</v>
      </c>
    </row>
    <row r="88" spans="1:6" x14ac:dyDescent="0.25">
      <c r="A88" s="3">
        <v>85</v>
      </c>
      <c r="B88" s="3" t="s">
        <v>222</v>
      </c>
      <c r="C88" s="3">
        <v>13.3</v>
      </c>
      <c r="D88" s="3">
        <v>0</v>
      </c>
      <c r="E88" s="3" t="s">
        <v>212</v>
      </c>
      <c r="F88" s="3" t="s">
        <v>215</v>
      </c>
    </row>
    <row r="89" spans="1:6" x14ac:dyDescent="0.25">
      <c r="A89" s="3">
        <v>86</v>
      </c>
      <c r="B89" s="3" t="s">
        <v>222</v>
      </c>
      <c r="C89" s="3">
        <v>113.97</v>
      </c>
      <c r="D89" s="3">
        <v>0</v>
      </c>
      <c r="E89" s="3" t="s">
        <v>212</v>
      </c>
      <c r="F89" s="3" t="s">
        <v>215</v>
      </c>
    </row>
    <row r="90" spans="1:6" x14ac:dyDescent="0.25">
      <c r="A90" s="3">
        <v>87</v>
      </c>
      <c r="B90" s="3" t="s">
        <v>222</v>
      </c>
      <c r="C90" s="3">
        <v>113.97</v>
      </c>
      <c r="D90" s="3">
        <v>0</v>
      </c>
      <c r="E90" s="3" t="s">
        <v>212</v>
      </c>
      <c r="F90" s="3" t="s">
        <v>215</v>
      </c>
    </row>
    <row r="91" spans="1:6" x14ac:dyDescent="0.25">
      <c r="A91" s="3">
        <v>88</v>
      </c>
      <c r="B91" s="3" t="s">
        <v>222</v>
      </c>
      <c r="C91" s="3">
        <v>13.3</v>
      </c>
      <c r="D91" s="3">
        <v>0</v>
      </c>
      <c r="E91" s="3" t="s">
        <v>212</v>
      </c>
      <c r="F91" s="3" t="s">
        <v>215</v>
      </c>
    </row>
    <row r="92" spans="1:6" x14ac:dyDescent="0.25">
      <c r="A92" s="3">
        <v>89</v>
      </c>
      <c r="B92" s="3" t="s">
        <v>222</v>
      </c>
      <c r="C92" s="3">
        <v>13.3</v>
      </c>
      <c r="D92" s="3">
        <v>0</v>
      </c>
      <c r="E92" s="3" t="s">
        <v>212</v>
      </c>
      <c r="F92" s="3" t="s">
        <v>215</v>
      </c>
    </row>
    <row r="93" spans="1:6" x14ac:dyDescent="0.25">
      <c r="A93" s="3">
        <v>90</v>
      </c>
      <c r="B93" s="3" t="s">
        <v>222</v>
      </c>
      <c r="C93" s="3">
        <v>280.90000000000003</v>
      </c>
      <c r="D93" s="3">
        <v>0</v>
      </c>
      <c r="E93" s="3" t="s">
        <v>212</v>
      </c>
      <c r="F93" s="3" t="s">
        <v>215</v>
      </c>
    </row>
    <row r="94" spans="1:6" x14ac:dyDescent="0.25">
      <c r="A94" s="3">
        <v>91</v>
      </c>
      <c r="B94" s="3" t="s">
        <v>222</v>
      </c>
      <c r="C94" s="3">
        <v>286.3</v>
      </c>
      <c r="D94" s="3">
        <v>0</v>
      </c>
      <c r="E94" s="3" t="s">
        <v>212</v>
      </c>
      <c r="F94" s="3" t="s">
        <v>215</v>
      </c>
    </row>
    <row r="95" spans="1:6" x14ac:dyDescent="0.25">
      <c r="A95" s="3">
        <v>92</v>
      </c>
      <c r="B95" s="3" t="s">
        <v>222</v>
      </c>
      <c r="C95" s="3">
        <v>280.90000000000003</v>
      </c>
      <c r="D95" s="3">
        <v>0</v>
      </c>
      <c r="E95" s="3" t="s">
        <v>212</v>
      </c>
      <c r="F95" s="3" t="s">
        <v>215</v>
      </c>
    </row>
    <row r="96" spans="1:6" x14ac:dyDescent="0.25">
      <c r="A96" s="3">
        <v>93</v>
      </c>
      <c r="B96" s="3" t="s">
        <v>222</v>
      </c>
      <c r="C96" s="3">
        <v>13.3</v>
      </c>
      <c r="D96" s="3">
        <v>0</v>
      </c>
      <c r="E96" s="3" t="s">
        <v>212</v>
      </c>
      <c r="F96" s="3" t="s">
        <v>215</v>
      </c>
    </row>
    <row r="97" spans="1:6" x14ac:dyDescent="0.25">
      <c r="A97" s="3">
        <v>94</v>
      </c>
      <c r="B97" s="3" t="s">
        <v>222</v>
      </c>
      <c r="C97" s="3">
        <v>13.3</v>
      </c>
      <c r="D97" s="3">
        <v>0</v>
      </c>
      <c r="E97" s="3" t="s">
        <v>212</v>
      </c>
      <c r="F97" s="3" t="s">
        <v>215</v>
      </c>
    </row>
    <row r="98" spans="1:6" x14ac:dyDescent="0.25">
      <c r="A98" s="3">
        <v>95</v>
      </c>
      <c r="B98" s="3" t="s">
        <v>222</v>
      </c>
      <c r="C98" s="3">
        <v>1013.9699999999999</v>
      </c>
      <c r="D98" s="3">
        <v>0</v>
      </c>
      <c r="E98" s="3" t="s">
        <v>212</v>
      </c>
      <c r="F98" s="3" t="s">
        <v>215</v>
      </c>
    </row>
    <row r="99" spans="1:6" x14ac:dyDescent="0.25">
      <c r="A99" s="3">
        <v>96</v>
      </c>
      <c r="B99" s="3" t="s">
        <v>222</v>
      </c>
      <c r="C99" s="3">
        <v>13.3</v>
      </c>
      <c r="D99" s="3">
        <v>0</v>
      </c>
      <c r="E99" s="3" t="s">
        <v>212</v>
      </c>
      <c r="F99" s="3" t="s">
        <v>215</v>
      </c>
    </row>
    <row r="100" spans="1:6" x14ac:dyDescent="0.25">
      <c r="A100" s="3">
        <v>97</v>
      </c>
      <c r="B100" s="3" t="s">
        <v>222</v>
      </c>
      <c r="C100" s="3">
        <v>113.97</v>
      </c>
      <c r="D100" s="3">
        <v>0</v>
      </c>
      <c r="E100" s="3" t="s">
        <v>212</v>
      </c>
      <c r="F100" s="3" t="s">
        <v>215</v>
      </c>
    </row>
    <row r="101" spans="1:6" x14ac:dyDescent="0.25">
      <c r="A101" s="3">
        <v>98</v>
      </c>
      <c r="B101" s="3" t="s">
        <v>222</v>
      </c>
      <c r="C101" s="3">
        <v>113.97</v>
      </c>
      <c r="D101" s="3">
        <v>0</v>
      </c>
      <c r="E101" s="3" t="s">
        <v>212</v>
      </c>
      <c r="F101" s="3" t="s">
        <v>215</v>
      </c>
    </row>
    <row r="102" spans="1:6" x14ac:dyDescent="0.25">
      <c r="A102" s="3">
        <v>99</v>
      </c>
      <c r="B102" s="3" t="s">
        <v>222</v>
      </c>
      <c r="C102" s="3">
        <v>13.3</v>
      </c>
      <c r="D102" s="3">
        <v>0</v>
      </c>
      <c r="E102" s="3" t="s">
        <v>212</v>
      </c>
      <c r="F102" s="3" t="s">
        <v>215</v>
      </c>
    </row>
    <row r="103" spans="1:6" x14ac:dyDescent="0.25">
      <c r="A103" s="3">
        <v>100</v>
      </c>
      <c r="B103" s="3" t="s">
        <v>222</v>
      </c>
      <c r="C103" s="3">
        <v>1013.9699999999999</v>
      </c>
      <c r="D103" s="3">
        <v>0</v>
      </c>
      <c r="E103" s="3" t="s">
        <v>212</v>
      </c>
      <c r="F103" s="3" t="s">
        <v>215</v>
      </c>
    </row>
    <row r="104" spans="1:6" x14ac:dyDescent="0.25">
      <c r="A104" s="3">
        <v>101</v>
      </c>
      <c r="B104" s="3" t="s">
        <v>222</v>
      </c>
      <c r="C104" s="3">
        <v>13.3</v>
      </c>
      <c r="D104" s="3">
        <v>0</v>
      </c>
      <c r="E104" s="3" t="s">
        <v>212</v>
      </c>
      <c r="F104" s="3" t="s">
        <v>215</v>
      </c>
    </row>
    <row r="105" spans="1:6" x14ac:dyDescent="0.25">
      <c r="A105" s="3">
        <v>102</v>
      </c>
      <c r="B105" s="3" t="s">
        <v>547</v>
      </c>
      <c r="C105" s="3">
        <v>0</v>
      </c>
      <c r="D105" s="3">
        <v>0</v>
      </c>
      <c r="E105" s="3" t="s">
        <v>212</v>
      </c>
      <c r="F105" s="3" t="s">
        <v>215</v>
      </c>
    </row>
    <row r="106" spans="1:6" x14ac:dyDescent="0.25">
      <c r="A106" s="3">
        <v>103</v>
      </c>
      <c r="B106" s="3" t="s">
        <v>547</v>
      </c>
      <c r="C106" s="3">
        <v>0</v>
      </c>
      <c r="D106" s="3">
        <v>0</v>
      </c>
      <c r="E106" s="3" t="s">
        <v>212</v>
      </c>
      <c r="F106" s="3" t="s">
        <v>215</v>
      </c>
    </row>
    <row r="107" spans="1:6" x14ac:dyDescent="0.25">
      <c r="A107" s="3">
        <v>104</v>
      </c>
      <c r="B107" s="3" t="s">
        <v>547</v>
      </c>
      <c r="C107" s="3">
        <v>0</v>
      </c>
      <c r="D107" s="3">
        <v>0</v>
      </c>
      <c r="E107" s="3" t="s">
        <v>212</v>
      </c>
      <c r="F107" s="3" t="s">
        <v>215</v>
      </c>
    </row>
    <row r="108" spans="1:6" x14ac:dyDescent="0.25">
      <c r="A108" s="3">
        <v>105</v>
      </c>
      <c r="B108" s="3" t="s">
        <v>547</v>
      </c>
      <c r="C108" s="3">
        <v>0</v>
      </c>
      <c r="D108" s="3">
        <v>0</v>
      </c>
      <c r="E108" s="3" t="s">
        <v>212</v>
      </c>
      <c r="F108" s="3" t="s">
        <v>215</v>
      </c>
    </row>
    <row r="109" spans="1:6" x14ac:dyDescent="0.25">
      <c r="A109" s="3">
        <v>106</v>
      </c>
      <c r="B109" s="3" t="s">
        <v>547</v>
      </c>
      <c r="C109" s="3">
        <v>0</v>
      </c>
      <c r="D109" s="3">
        <v>0</v>
      </c>
      <c r="E109" s="3" t="s">
        <v>212</v>
      </c>
      <c r="F109" s="3" t="s">
        <v>215</v>
      </c>
    </row>
    <row r="110" spans="1:6" x14ac:dyDescent="0.25">
      <c r="A110" s="3">
        <v>107</v>
      </c>
      <c r="B110" s="3" t="s">
        <v>547</v>
      </c>
      <c r="C110" s="3">
        <v>0</v>
      </c>
      <c r="D110" s="3">
        <v>0</v>
      </c>
      <c r="E110" s="3" t="s">
        <v>212</v>
      </c>
      <c r="F110" s="3" t="s">
        <v>215</v>
      </c>
    </row>
    <row r="111" spans="1:6" x14ac:dyDescent="0.25">
      <c r="A111" s="3">
        <v>108</v>
      </c>
      <c r="B111" s="3" t="s">
        <v>547</v>
      </c>
      <c r="C111" s="3">
        <v>0</v>
      </c>
      <c r="D111" s="3">
        <v>0</v>
      </c>
      <c r="E111" s="3" t="s">
        <v>212</v>
      </c>
      <c r="F111" s="3" t="s">
        <v>215</v>
      </c>
    </row>
    <row r="112" spans="1:6" x14ac:dyDescent="0.25">
      <c r="A112" s="3">
        <v>109</v>
      </c>
      <c r="B112" s="3" t="s">
        <v>547</v>
      </c>
      <c r="C112" s="3">
        <v>0</v>
      </c>
      <c r="D112" s="3">
        <v>0</v>
      </c>
      <c r="E112" s="3" t="s">
        <v>212</v>
      </c>
      <c r="F112" s="3" t="s">
        <v>215</v>
      </c>
    </row>
    <row r="113" spans="1:6" x14ac:dyDescent="0.25">
      <c r="A113" s="3">
        <v>110</v>
      </c>
      <c r="B113" s="3" t="s">
        <v>547</v>
      </c>
      <c r="C113" s="3">
        <v>0</v>
      </c>
      <c r="D113" s="3">
        <v>0</v>
      </c>
      <c r="E113" s="3" t="s">
        <v>212</v>
      </c>
      <c r="F113" s="3" t="s">
        <v>215</v>
      </c>
    </row>
    <row r="114" spans="1:6" x14ac:dyDescent="0.25">
      <c r="A114" s="3">
        <v>111</v>
      </c>
      <c r="B114" s="3" t="s">
        <v>547</v>
      </c>
      <c r="C114" s="3">
        <v>0</v>
      </c>
      <c r="D114" s="3">
        <v>0</v>
      </c>
      <c r="E114" s="3" t="s">
        <v>212</v>
      </c>
      <c r="F114" s="3" t="s">
        <v>215</v>
      </c>
    </row>
    <row r="115" spans="1:6" x14ac:dyDescent="0.25">
      <c r="A115" s="3">
        <v>112</v>
      </c>
      <c r="B115" s="3" t="s">
        <v>547</v>
      </c>
      <c r="C115" s="3">
        <v>0</v>
      </c>
      <c r="D115" s="3">
        <v>0</v>
      </c>
      <c r="E115" s="3" t="s">
        <v>212</v>
      </c>
      <c r="F115" s="3" t="s">
        <v>215</v>
      </c>
    </row>
    <row r="116" spans="1:6" x14ac:dyDescent="0.25">
      <c r="A116" s="3">
        <v>113</v>
      </c>
      <c r="B116" s="3" t="s">
        <v>547</v>
      </c>
      <c r="C116" s="3">
        <v>0</v>
      </c>
      <c r="D116" s="3">
        <v>0</v>
      </c>
      <c r="E116" s="3" t="s">
        <v>212</v>
      </c>
      <c r="F116" s="3" t="s">
        <v>215</v>
      </c>
    </row>
    <row r="117" spans="1:6" x14ac:dyDescent="0.25">
      <c r="A117" s="3">
        <v>114</v>
      </c>
      <c r="B117" s="3" t="s">
        <v>547</v>
      </c>
      <c r="C117" s="3">
        <v>0</v>
      </c>
      <c r="D117" s="3">
        <v>0</v>
      </c>
      <c r="E117" s="3" t="s">
        <v>212</v>
      </c>
      <c r="F117" s="3" t="s">
        <v>215</v>
      </c>
    </row>
    <row r="118" spans="1:6" x14ac:dyDescent="0.25">
      <c r="A118" s="3">
        <v>115</v>
      </c>
      <c r="B118" s="3" t="s">
        <v>547</v>
      </c>
      <c r="C118" s="3">
        <v>0</v>
      </c>
      <c r="D118" s="3">
        <v>0</v>
      </c>
      <c r="E118" s="3" t="s">
        <v>212</v>
      </c>
      <c r="F118" s="3" t="s">
        <v>215</v>
      </c>
    </row>
    <row r="119" spans="1:6" x14ac:dyDescent="0.25">
      <c r="A119" s="3">
        <v>116</v>
      </c>
      <c r="B119" s="3" t="s">
        <v>547</v>
      </c>
      <c r="C119" s="3">
        <v>0</v>
      </c>
      <c r="D119" s="3">
        <v>0</v>
      </c>
      <c r="E119" s="3" t="s">
        <v>212</v>
      </c>
      <c r="F119" s="3" t="s">
        <v>215</v>
      </c>
    </row>
    <row r="120" spans="1:6" x14ac:dyDescent="0.25">
      <c r="A120" s="3">
        <v>117</v>
      </c>
      <c r="B120" s="3" t="s">
        <v>547</v>
      </c>
      <c r="C120" s="3">
        <v>0</v>
      </c>
      <c r="D120" s="3">
        <v>0</v>
      </c>
      <c r="E120" s="3" t="s">
        <v>212</v>
      </c>
      <c r="F120" s="3" t="s">
        <v>215</v>
      </c>
    </row>
    <row r="121" spans="1:6" x14ac:dyDescent="0.25">
      <c r="A121" s="3">
        <v>118</v>
      </c>
      <c r="B121" s="3" t="s">
        <v>547</v>
      </c>
      <c r="C121" s="3">
        <v>0</v>
      </c>
      <c r="D121" s="3">
        <v>0</v>
      </c>
      <c r="E121" s="3" t="s">
        <v>212</v>
      </c>
      <c r="F121" s="3" t="s">
        <v>215</v>
      </c>
    </row>
    <row r="122" spans="1:6" x14ac:dyDescent="0.25">
      <c r="A122" s="3">
        <v>119</v>
      </c>
      <c r="B122" s="3" t="s">
        <v>547</v>
      </c>
      <c r="C122" s="3">
        <v>0</v>
      </c>
      <c r="D122" s="3">
        <v>0</v>
      </c>
      <c r="E122" s="3" t="s">
        <v>212</v>
      </c>
      <c r="F122" s="3" t="s">
        <v>215</v>
      </c>
    </row>
    <row r="123" spans="1:6" x14ac:dyDescent="0.25">
      <c r="A123" s="3">
        <v>120</v>
      </c>
      <c r="B123" s="3" t="s">
        <v>547</v>
      </c>
      <c r="C123" s="3">
        <v>0</v>
      </c>
      <c r="D123" s="3">
        <v>0</v>
      </c>
      <c r="E123" s="3" t="s">
        <v>212</v>
      </c>
      <c r="F123" s="3" t="s">
        <v>215</v>
      </c>
    </row>
    <row r="124" spans="1:6" x14ac:dyDescent="0.25">
      <c r="A124" s="3">
        <v>121</v>
      </c>
      <c r="B124" s="3" t="s">
        <v>547</v>
      </c>
      <c r="C124" s="3">
        <v>0</v>
      </c>
      <c r="D124" s="3">
        <v>0</v>
      </c>
      <c r="E124" s="3" t="s">
        <v>212</v>
      </c>
      <c r="F124" s="3" t="s">
        <v>215</v>
      </c>
    </row>
    <row r="125" spans="1:6" x14ac:dyDescent="0.25">
      <c r="A125" s="3">
        <v>122</v>
      </c>
      <c r="B125" s="3" t="s">
        <v>547</v>
      </c>
      <c r="C125" s="3">
        <v>0</v>
      </c>
      <c r="D125" s="3">
        <v>0</v>
      </c>
      <c r="E125" s="3" t="s">
        <v>212</v>
      </c>
      <c r="F125" s="3" t="s">
        <v>215</v>
      </c>
    </row>
    <row r="126" spans="1:6" x14ac:dyDescent="0.25">
      <c r="A126" s="3">
        <v>123</v>
      </c>
      <c r="B126" s="3" t="s">
        <v>547</v>
      </c>
      <c r="C126" s="3">
        <v>0</v>
      </c>
      <c r="D126" s="3">
        <v>0</v>
      </c>
      <c r="E126" s="3" t="s">
        <v>212</v>
      </c>
      <c r="F126" s="3" t="s">
        <v>215</v>
      </c>
    </row>
    <row r="127" spans="1:6" x14ac:dyDescent="0.25">
      <c r="A127" s="3">
        <v>124</v>
      </c>
      <c r="B127" s="3" t="s">
        <v>547</v>
      </c>
      <c r="C127" s="3">
        <v>0</v>
      </c>
      <c r="D127" s="3">
        <v>0</v>
      </c>
      <c r="E127" s="3" t="s">
        <v>212</v>
      </c>
      <c r="F127" s="3" t="s">
        <v>215</v>
      </c>
    </row>
    <row r="128" spans="1:6" x14ac:dyDescent="0.25">
      <c r="A128" s="3">
        <v>125</v>
      </c>
      <c r="B128" s="3" t="s">
        <v>547</v>
      </c>
      <c r="C128" s="3">
        <v>0</v>
      </c>
      <c r="D128" s="3">
        <v>0</v>
      </c>
      <c r="E128" s="3" t="s">
        <v>212</v>
      </c>
      <c r="F128" s="3" t="s">
        <v>215</v>
      </c>
    </row>
    <row r="129" spans="1:6" x14ac:dyDescent="0.25">
      <c r="A129" s="3">
        <v>126</v>
      </c>
      <c r="B129" s="3" t="s">
        <v>547</v>
      </c>
      <c r="C129" s="3">
        <v>0</v>
      </c>
      <c r="D129" s="3">
        <v>0</v>
      </c>
      <c r="E129" s="3" t="s">
        <v>212</v>
      </c>
      <c r="F129" s="3" t="s">
        <v>215</v>
      </c>
    </row>
    <row r="130" spans="1:6" x14ac:dyDescent="0.25">
      <c r="A130" s="3">
        <v>127</v>
      </c>
      <c r="B130" s="3" t="s">
        <v>547</v>
      </c>
      <c r="C130" s="3">
        <v>0</v>
      </c>
      <c r="D130" s="3">
        <v>0</v>
      </c>
      <c r="E130" s="3" t="s">
        <v>212</v>
      </c>
      <c r="F130" s="3" t="s">
        <v>215</v>
      </c>
    </row>
    <row r="131" spans="1:6" x14ac:dyDescent="0.25">
      <c r="A131" s="3">
        <v>128</v>
      </c>
      <c r="B131" s="3" t="s">
        <v>547</v>
      </c>
      <c r="C131" s="3">
        <v>0</v>
      </c>
      <c r="D131" s="3">
        <v>0</v>
      </c>
      <c r="E131" s="3" t="s">
        <v>212</v>
      </c>
      <c r="F131" s="3" t="s">
        <v>215</v>
      </c>
    </row>
    <row r="132" spans="1:6" x14ac:dyDescent="0.25">
      <c r="A132" s="3">
        <v>129</v>
      </c>
      <c r="B132" s="3" t="s">
        <v>547</v>
      </c>
      <c r="C132" s="3">
        <v>0</v>
      </c>
      <c r="D132" s="3">
        <v>0</v>
      </c>
      <c r="E132" s="3" t="s">
        <v>212</v>
      </c>
      <c r="F132" s="3" t="s">
        <v>215</v>
      </c>
    </row>
    <row r="133" spans="1:6" x14ac:dyDescent="0.25">
      <c r="A133" s="3">
        <v>130</v>
      </c>
      <c r="B133" s="3" t="s">
        <v>547</v>
      </c>
      <c r="C133" s="3">
        <v>0</v>
      </c>
      <c r="D133" s="3">
        <v>0</v>
      </c>
      <c r="E133" s="3" t="s">
        <v>212</v>
      </c>
      <c r="F133" s="3" t="s">
        <v>215</v>
      </c>
    </row>
    <row r="134" spans="1:6" x14ac:dyDescent="0.25">
      <c r="A134" s="3">
        <v>131</v>
      </c>
      <c r="B134" s="3" t="s">
        <v>547</v>
      </c>
      <c r="C134" s="3">
        <v>0</v>
      </c>
      <c r="D134" s="3">
        <v>0</v>
      </c>
      <c r="E134" s="3" t="s">
        <v>212</v>
      </c>
      <c r="F134" s="3" t="s">
        <v>215</v>
      </c>
    </row>
    <row r="135" spans="1:6" x14ac:dyDescent="0.25">
      <c r="A135" s="3">
        <v>132</v>
      </c>
      <c r="B135" s="3" t="s">
        <v>547</v>
      </c>
      <c r="C135" s="3">
        <v>0</v>
      </c>
      <c r="D135" s="3">
        <v>0</v>
      </c>
      <c r="E135" s="3" t="s">
        <v>212</v>
      </c>
      <c r="F135" s="3" t="s">
        <v>215</v>
      </c>
    </row>
    <row r="136" spans="1:6" x14ac:dyDescent="0.25">
      <c r="A136" s="3">
        <v>133</v>
      </c>
      <c r="B136" s="3" t="s">
        <v>547</v>
      </c>
      <c r="C136" s="3">
        <v>0</v>
      </c>
      <c r="D136" s="3">
        <v>0</v>
      </c>
      <c r="E136" s="3" t="s">
        <v>212</v>
      </c>
      <c r="F136" s="3" t="s">
        <v>215</v>
      </c>
    </row>
    <row r="137" spans="1:6" x14ac:dyDescent="0.25">
      <c r="A137" s="3">
        <v>134</v>
      </c>
      <c r="B137" s="3" t="s">
        <v>547</v>
      </c>
      <c r="C137" s="3">
        <v>0</v>
      </c>
      <c r="D137" s="3">
        <v>0</v>
      </c>
      <c r="E137" s="3" t="s">
        <v>212</v>
      </c>
      <c r="F137" s="3" t="s">
        <v>215</v>
      </c>
    </row>
    <row r="138" spans="1:6" x14ac:dyDescent="0.25">
      <c r="A138" s="3">
        <v>135</v>
      </c>
      <c r="B138" s="3" t="s">
        <v>547</v>
      </c>
      <c r="C138" s="3">
        <v>0</v>
      </c>
      <c r="D138" s="3">
        <v>0</v>
      </c>
      <c r="E138" s="3" t="s">
        <v>212</v>
      </c>
      <c r="F138" s="3" t="s">
        <v>215</v>
      </c>
    </row>
    <row r="139" spans="1:6" x14ac:dyDescent="0.25">
      <c r="A139" s="3">
        <v>136</v>
      </c>
      <c r="B139" s="3" t="s">
        <v>547</v>
      </c>
      <c r="C139" s="3">
        <v>0</v>
      </c>
      <c r="D139" s="3">
        <v>0</v>
      </c>
      <c r="E139" s="3" t="s">
        <v>212</v>
      </c>
      <c r="F139" s="3" t="s">
        <v>215</v>
      </c>
    </row>
    <row r="140" spans="1:6" x14ac:dyDescent="0.25">
      <c r="A140" s="3">
        <v>137</v>
      </c>
      <c r="B140" s="3" t="s">
        <v>547</v>
      </c>
      <c r="C140" s="3">
        <v>0</v>
      </c>
      <c r="D140" s="3">
        <v>0</v>
      </c>
      <c r="E140" s="3" t="s">
        <v>212</v>
      </c>
      <c r="F140" s="3" t="s">
        <v>215</v>
      </c>
    </row>
    <row r="141" spans="1:6" x14ac:dyDescent="0.25">
      <c r="A141" s="3">
        <v>138</v>
      </c>
      <c r="B141" s="3" t="s">
        <v>547</v>
      </c>
      <c r="C141" s="3">
        <v>0</v>
      </c>
      <c r="D141" s="3">
        <v>0</v>
      </c>
      <c r="E141" s="3" t="s">
        <v>212</v>
      </c>
      <c r="F141" s="3" t="s">
        <v>215</v>
      </c>
    </row>
    <row r="142" spans="1:6" x14ac:dyDescent="0.25">
      <c r="A142" s="3">
        <v>139</v>
      </c>
      <c r="B142" s="3" t="s">
        <v>547</v>
      </c>
      <c r="C142" s="3">
        <v>0</v>
      </c>
      <c r="D142" s="3">
        <v>0</v>
      </c>
      <c r="E142" s="3" t="s">
        <v>212</v>
      </c>
      <c r="F142" s="3" t="s">
        <v>215</v>
      </c>
    </row>
    <row r="143" spans="1:6" x14ac:dyDescent="0.25">
      <c r="A143" s="3">
        <v>140</v>
      </c>
      <c r="B143" s="3" t="s">
        <v>547</v>
      </c>
      <c r="C143" s="3">
        <v>0</v>
      </c>
      <c r="D143" s="3">
        <v>0</v>
      </c>
      <c r="E143" s="3" t="s">
        <v>212</v>
      </c>
      <c r="F143" s="3" t="s">
        <v>215</v>
      </c>
    </row>
    <row r="144" spans="1:6" x14ac:dyDescent="0.25">
      <c r="A144" s="3">
        <v>141</v>
      </c>
      <c r="B144" s="3" t="s">
        <v>547</v>
      </c>
      <c r="C144" s="3">
        <v>0</v>
      </c>
      <c r="D144" s="3">
        <v>0</v>
      </c>
      <c r="E144" s="3" t="s">
        <v>212</v>
      </c>
      <c r="F144" s="3" t="s">
        <v>215</v>
      </c>
    </row>
    <row r="145" spans="1:6" x14ac:dyDescent="0.25">
      <c r="A145" s="3">
        <v>142</v>
      </c>
      <c r="B145" s="3" t="s">
        <v>547</v>
      </c>
      <c r="C145" s="3">
        <v>0</v>
      </c>
      <c r="D145" s="3">
        <v>0</v>
      </c>
      <c r="E145" s="3" t="s">
        <v>212</v>
      </c>
      <c r="F145" s="3" t="s">
        <v>215</v>
      </c>
    </row>
    <row r="146" spans="1:6" x14ac:dyDescent="0.25">
      <c r="A146" s="3">
        <v>143</v>
      </c>
      <c r="B146" s="3" t="s">
        <v>547</v>
      </c>
      <c r="C146" s="3">
        <v>0</v>
      </c>
      <c r="D146" s="3">
        <v>0</v>
      </c>
      <c r="E146" s="3" t="s">
        <v>212</v>
      </c>
      <c r="F14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6"/>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547</v>
      </c>
      <c r="C105" s="3" t="s">
        <v>215</v>
      </c>
    </row>
    <row r="106" spans="1:3" x14ac:dyDescent="0.25">
      <c r="A106" s="3">
        <v>103</v>
      </c>
      <c r="B106" s="3" t="s">
        <v>547</v>
      </c>
      <c r="C106" s="3" t="s">
        <v>215</v>
      </c>
    </row>
    <row r="107" spans="1:3" x14ac:dyDescent="0.25">
      <c r="A107" s="3">
        <v>104</v>
      </c>
      <c r="B107" s="3" t="s">
        <v>547</v>
      </c>
      <c r="C107" s="3" t="s">
        <v>215</v>
      </c>
    </row>
    <row r="108" spans="1:3" x14ac:dyDescent="0.25">
      <c r="A108" s="3">
        <v>105</v>
      </c>
      <c r="B108" s="3" t="s">
        <v>547</v>
      </c>
      <c r="C108" s="3" t="s">
        <v>215</v>
      </c>
    </row>
    <row r="109" spans="1:3" x14ac:dyDescent="0.25">
      <c r="A109" s="3">
        <v>106</v>
      </c>
      <c r="B109" s="3" t="s">
        <v>547</v>
      </c>
      <c r="C109" s="3" t="s">
        <v>215</v>
      </c>
    </row>
    <row r="110" spans="1:3" x14ac:dyDescent="0.25">
      <c r="A110" s="3">
        <v>107</v>
      </c>
      <c r="B110" s="3" t="s">
        <v>547</v>
      </c>
      <c r="C110" s="3" t="s">
        <v>215</v>
      </c>
    </row>
    <row r="111" spans="1:3" x14ac:dyDescent="0.25">
      <c r="A111" s="3">
        <v>108</v>
      </c>
      <c r="B111" s="3" t="s">
        <v>547</v>
      </c>
      <c r="C111" s="3" t="s">
        <v>215</v>
      </c>
    </row>
    <row r="112" spans="1:3" x14ac:dyDescent="0.25">
      <c r="A112" s="3">
        <v>109</v>
      </c>
      <c r="B112" s="3" t="s">
        <v>547</v>
      </c>
      <c r="C112" s="3" t="s">
        <v>215</v>
      </c>
    </row>
    <row r="113" spans="1:3" x14ac:dyDescent="0.25">
      <c r="A113" s="3">
        <v>110</v>
      </c>
      <c r="B113" s="3" t="s">
        <v>547</v>
      </c>
      <c r="C113" s="3" t="s">
        <v>215</v>
      </c>
    </row>
    <row r="114" spans="1:3" x14ac:dyDescent="0.25">
      <c r="A114" s="3">
        <v>111</v>
      </c>
      <c r="B114" s="3" t="s">
        <v>547</v>
      </c>
      <c r="C114" s="3" t="s">
        <v>215</v>
      </c>
    </row>
    <row r="115" spans="1:3" x14ac:dyDescent="0.25">
      <c r="A115" s="3">
        <v>112</v>
      </c>
      <c r="B115" s="3" t="s">
        <v>547</v>
      </c>
      <c r="C115" s="3" t="s">
        <v>215</v>
      </c>
    </row>
    <row r="116" spans="1:3" x14ac:dyDescent="0.25">
      <c r="A116" s="3">
        <v>113</v>
      </c>
      <c r="B116" s="3" t="s">
        <v>547</v>
      </c>
      <c r="C116" s="3" t="s">
        <v>215</v>
      </c>
    </row>
    <row r="117" spans="1:3" x14ac:dyDescent="0.25">
      <c r="A117" s="3">
        <v>114</v>
      </c>
      <c r="B117" s="3" t="s">
        <v>547</v>
      </c>
      <c r="C117" s="3" t="s">
        <v>215</v>
      </c>
    </row>
    <row r="118" spans="1:3" x14ac:dyDescent="0.25">
      <c r="A118" s="3">
        <v>115</v>
      </c>
      <c r="B118" s="3" t="s">
        <v>547</v>
      </c>
      <c r="C118" s="3" t="s">
        <v>215</v>
      </c>
    </row>
    <row r="119" spans="1:3" x14ac:dyDescent="0.25">
      <c r="A119" s="3">
        <v>116</v>
      </c>
      <c r="B119" s="3" t="s">
        <v>547</v>
      </c>
      <c r="C119" s="3" t="s">
        <v>215</v>
      </c>
    </row>
    <row r="120" spans="1:3" x14ac:dyDescent="0.25">
      <c r="A120" s="3">
        <v>117</v>
      </c>
      <c r="B120" s="3" t="s">
        <v>547</v>
      </c>
      <c r="C120" s="3" t="s">
        <v>215</v>
      </c>
    </row>
    <row r="121" spans="1:3" x14ac:dyDescent="0.25">
      <c r="A121" s="3">
        <v>118</v>
      </c>
      <c r="B121" s="3" t="s">
        <v>547</v>
      </c>
      <c r="C121" s="3" t="s">
        <v>215</v>
      </c>
    </row>
    <row r="122" spans="1:3" x14ac:dyDescent="0.25">
      <c r="A122" s="3">
        <v>119</v>
      </c>
      <c r="B122" s="3" t="s">
        <v>547</v>
      </c>
      <c r="C122" s="3" t="s">
        <v>215</v>
      </c>
    </row>
    <row r="123" spans="1:3" x14ac:dyDescent="0.25">
      <c r="A123" s="3">
        <v>120</v>
      </c>
      <c r="B123" s="3" t="s">
        <v>547</v>
      </c>
      <c r="C123" s="3" t="s">
        <v>215</v>
      </c>
    </row>
    <row r="124" spans="1:3" x14ac:dyDescent="0.25">
      <c r="A124" s="3">
        <v>121</v>
      </c>
      <c r="B124" s="3" t="s">
        <v>547</v>
      </c>
      <c r="C124" s="3" t="s">
        <v>215</v>
      </c>
    </row>
    <row r="125" spans="1:3" x14ac:dyDescent="0.25">
      <c r="A125" s="3">
        <v>122</v>
      </c>
      <c r="B125" s="3" t="s">
        <v>547</v>
      </c>
      <c r="C125" s="3" t="s">
        <v>215</v>
      </c>
    </row>
    <row r="126" spans="1:3" x14ac:dyDescent="0.25">
      <c r="A126" s="3">
        <v>123</v>
      </c>
      <c r="B126" s="3" t="s">
        <v>547</v>
      </c>
      <c r="C126" s="3" t="s">
        <v>215</v>
      </c>
    </row>
    <row r="127" spans="1:3" x14ac:dyDescent="0.25">
      <c r="A127" s="3">
        <v>124</v>
      </c>
      <c r="B127" s="3" t="s">
        <v>547</v>
      </c>
      <c r="C127" s="3" t="s">
        <v>215</v>
      </c>
    </row>
    <row r="128" spans="1:3" x14ac:dyDescent="0.25">
      <c r="A128" s="3">
        <v>125</v>
      </c>
      <c r="B128" s="3" t="s">
        <v>547</v>
      </c>
      <c r="C128" s="3" t="s">
        <v>215</v>
      </c>
    </row>
    <row r="129" spans="1:3" x14ac:dyDescent="0.25">
      <c r="A129" s="3">
        <v>126</v>
      </c>
      <c r="B129" s="3" t="s">
        <v>547</v>
      </c>
      <c r="C129" s="3" t="s">
        <v>215</v>
      </c>
    </row>
    <row r="130" spans="1:3" x14ac:dyDescent="0.25">
      <c r="A130" s="3">
        <v>127</v>
      </c>
      <c r="B130" s="3" t="s">
        <v>547</v>
      </c>
      <c r="C130" s="3" t="s">
        <v>215</v>
      </c>
    </row>
    <row r="131" spans="1:3" x14ac:dyDescent="0.25">
      <c r="A131" s="3">
        <v>128</v>
      </c>
      <c r="B131" s="3" t="s">
        <v>547</v>
      </c>
      <c r="C131" s="3" t="s">
        <v>215</v>
      </c>
    </row>
    <row r="132" spans="1:3" x14ac:dyDescent="0.25">
      <c r="A132" s="3">
        <v>129</v>
      </c>
      <c r="B132" s="3" t="s">
        <v>547</v>
      </c>
      <c r="C132" s="3" t="s">
        <v>215</v>
      </c>
    </row>
    <row r="133" spans="1:3" x14ac:dyDescent="0.25">
      <c r="A133" s="3">
        <v>130</v>
      </c>
      <c r="B133" s="3" t="s">
        <v>547</v>
      </c>
      <c r="C133" s="3" t="s">
        <v>215</v>
      </c>
    </row>
    <row r="134" spans="1:3" x14ac:dyDescent="0.25">
      <c r="A134" s="3">
        <v>131</v>
      </c>
      <c r="B134" s="3" t="s">
        <v>547</v>
      </c>
      <c r="C134" s="3" t="s">
        <v>215</v>
      </c>
    </row>
    <row r="135" spans="1:3" x14ac:dyDescent="0.25">
      <c r="A135" s="3">
        <v>132</v>
      </c>
      <c r="B135" s="3" t="s">
        <v>547</v>
      </c>
      <c r="C135" s="3" t="s">
        <v>215</v>
      </c>
    </row>
    <row r="136" spans="1:3" x14ac:dyDescent="0.25">
      <c r="A136" s="3">
        <v>133</v>
      </c>
      <c r="B136" s="3" t="s">
        <v>547</v>
      </c>
      <c r="C136" s="3" t="s">
        <v>215</v>
      </c>
    </row>
    <row r="137" spans="1:3" x14ac:dyDescent="0.25">
      <c r="A137" s="3">
        <v>134</v>
      </c>
      <c r="B137" s="3" t="s">
        <v>547</v>
      </c>
      <c r="C137" s="3" t="s">
        <v>215</v>
      </c>
    </row>
    <row r="138" spans="1:3" x14ac:dyDescent="0.25">
      <c r="A138" s="3">
        <v>135</v>
      </c>
      <c r="B138" s="3" t="s">
        <v>547</v>
      </c>
      <c r="C138" s="3" t="s">
        <v>215</v>
      </c>
    </row>
    <row r="139" spans="1:3" x14ac:dyDescent="0.25">
      <c r="A139" s="3">
        <v>136</v>
      </c>
      <c r="B139" s="3" t="s">
        <v>547</v>
      </c>
      <c r="C139" s="3" t="s">
        <v>215</v>
      </c>
    </row>
    <row r="140" spans="1:3" x14ac:dyDescent="0.25">
      <c r="A140" s="3">
        <v>137</v>
      </c>
      <c r="B140" s="3" t="s">
        <v>547</v>
      </c>
      <c r="C140" s="3" t="s">
        <v>215</v>
      </c>
    </row>
    <row r="141" spans="1:3" x14ac:dyDescent="0.25">
      <c r="A141" s="3">
        <v>138</v>
      </c>
      <c r="B141" s="3" t="s">
        <v>547</v>
      </c>
      <c r="C141" s="3" t="s">
        <v>215</v>
      </c>
    </row>
    <row r="142" spans="1:3" x14ac:dyDescent="0.25">
      <c r="A142" s="3">
        <v>139</v>
      </c>
      <c r="B142" s="3" t="s">
        <v>547</v>
      </c>
      <c r="C142" s="3" t="s">
        <v>215</v>
      </c>
    </row>
    <row r="143" spans="1:3" x14ac:dyDescent="0.25">
      <c r="A143" s="3">
        <v>140</v>
      </c>
      <c r="B143" s="3" t="s">
        <v>547</v>
      </c>
      <c r="C143" s="3" t="s">
        <v>215</v>
      </c>
    </row>
    <row r="144" spans="1:3" x14ac:dyDescent="0.25">
      <c r="A144" s="3">
        <v>141</v>
      </c>
      <c r="B144" s="3" t="s">
        <v>547</v>
      </c>
      <c r="C144" s="3" t="s">
        <v>215</v>
      </c>
    </row>
    <row r="145" spans="1:3" x14ac:dyDescent="0.25">
      <c r="A145" s="3">
        <v>142</v>
      </c>
      <c r="B145" s="3" t="s">
        <v>547</v>
      </c>
      <c r="C145" s="3" t="s">
        <v>215</v>
      </c>
    </row>
    <row r="146" spans="1:3" x14ac:dyDescent="0.25">
      <c r="A146" s="3">
        <v>143</v>
      </c>
      <c r="B146" s="3" t="s">
        <v>547</v>
      </c>
      <c r="C14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70.05</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855</v>
      </c>
      <c r="D9" s="3">
        <v>0</v>
      </c>
      <c r="E9" s="3" t="s">
        <v>212</v>
      </c>
      <c r="F9" s="3" t="s">
        <v>215</v>
      </c>
    </row>
    <row r="10" spans="1:6" x14ac:dyDescent="0.25">
      <c r="A10" s="3">
        <v>7</v>
      </c>
      <c r="B10" s="3" t="s">
        <v>214</v>
      </c>
      <c r="C10" s="3">
        <v>855</v>
      </c>
      <c r="D10" s="3">
        <v>0</v>
      </c>
      <c r="E10" s="3" t="s">
        <v>212</v>
      </c>
      <c r="F10" s="3" t="s">
        <v>215</v>
      </c>
    </row>
    <row r="11" spans="1:6" x14ac:dyDescent="0.25">
      <c r="A11" s="3">
        <v>8</v>
      </c>
      <c r="B11" s="3" t="s">
        <v>214</v>
      </c>
      <c r="C11" s="3">
        <v>855</v>
      </c>
      <c r="D11" s="3">
        <v>0</v>
      </c>
      <c r="E11" s="3" t="s">
        <v>212</v>
      </c>
      <c r="F11" s="3" t="s">
        <v>215</v>
      </c>
    </row>
    <row r="12" spans="1:6" x14ac:dyDescent="0.25">
      <c r="A12" s="3">
        <v>9</v>
      </c>
      <c r="B12" s="3" t="s">
        <v>214</v>
      </c>
      <c r="C12" s="3">
        <v>855</v>
      </c>
      <c r="D12" s="3">
        <v>0</v>
      </c>
      <c r="E12" s="3" t="s">
        <v>212</v>
      </c>
      <c r="F12" s="3" t="s">
        <v>215</v>
      </c>
    </row>
    <row r="13" spans="1:6" x14ac:dyDescent="0.25">
      <c r="A13" s="3">
        <v>10</v>
      </c>
      <c r="B13" s="3" t="s">
        <v>214</v>
      </c>
      <c r="C13" s="3">
        <v>855</v>
      </c>
      <c r="D13" s="3">
        <v>0</v>
      </c>
      <c r="E13" s="3" t="s">
        <v>212</v>
      </c>
      <c r="F13" s="3" t="s">
        <v>215</v>
      </c>
    </row>
    <row r="14" spans="1:6" x14ac:dyDescent="0.25">
      <c r="A14" s="3">
        <v>11</v>
      </c>
      <c r="B14" s="3" t="s">
        <v>214</v>
      </c>
      <c r="C14" s="3">
        <v>855</v>
      </c>
      <c r="D14" s="3">
        <v>0</v>
      </c>
      <c r="E14" s="3" t="s">
        <v>212</v>
      </c>
      <c r="F14" s="3" t="s">
        <v>215</v>
      </c>
    </row>
    <row r="15" spans="1:6" x14ac:dyDescent="0.25">
      <c r="A15" s="3">
        <v>12</v>
      </c>
      <c r="B15" s="3" t="s">
        <v>214</v>
      </c>
      <c r="C15" s="3">
        <v>855</v>
      </c>
      <c r="D15" s="3">
        <v>0</v>
      </c>
      <c r="E15" s="3" t="s">
        <v>212</v>
      </c>
      <c r="F15" s="3" t="s">
        <v>215</v>
      </c>
    </row>
    <row r="16" spans="1:6" x14ac:dyDescent="0.25">
      <c r="A16" s="3">
        <v>13</v>
      </c>
      <c r="B16" s="3" t="s">
        <v>214</v>
      </c>
      <c r="C16" s="3">
        <v>855</v>
      </c>
      <c r="D16" s="3">
        <v>0</v>
      </c>
      <c r="E16" s="3" t="s">
        <v>212</v>
      </c>
      <c r="F16" s="3" t="s">
        <v>215</v>
      </c>
    </row>
    <row r="17" spans="1:6" x14ac:dyDescent="0.25">
      <c r="A17" s="3">
        <v>14</v>
      </c>
      <c r="B17" s="3" t="s">
        <v>214</v>
      </c>
      <c r="C17" s="3">
        <v>855</v>
      </c>
      <c r="D17" s="3">
        <v>0</v>
      </c>
      <c r="E17" s="3" t="s">
        <v>212</v>
      </c>
      <c r="F17" s="3" t="s">
        <v>215</v>
      </c>
    </row>
    <row r="18" spans="1:6" x14ac:dyDescent="0.25">
      <c r="A18" s="3">
        <v>15</v>
      </c>
      <c r="B18" s="3" t="s">
        <v>214</v>
      </c>
      <c r="C18" s="3">
        <v>855</v>
      </c>
      <c r="D18" s="3">
        <v>0</v>
      </c>
      <c r="E18" s="3" t="s">
        <v>212</v>
      </c>
      <c r="F18" s="3" t="s">
        <v>215</v>
      </c>
    </row>
    <row r="19" spans="1:6" x14ac:dyDescent="0.25">
      <c r="A19" s="3">
        <v>16</v>
      </c>
      <c r="B19" s="3" t="s">
        <v>214</v>
      </c>
      <c r="C19" s="3">
        <v>855</v>
      </c>
      <c r="D19" s="3">
        <v>0</v>
      </c>
      <c r="E19" s="3" t="s">
        <v>212</v>
      </c>
      <c r="F19" s="3" t="s">
        <v>215</v>
      </c>
    </row>
    <row r="20" spans="1:6" x14ac:dyDescent="0.25">
      <c r="A20" s="3">
        <v>17</v>
      </c>
      <c r="B20" s="3" t="s">
        <v>214</v>
      </c>
      <c r="C20" s="3">
        <v>855</v>
      </c>
      <c r="D20" s="3">
        <v>0</v>
      </c>
      <c r="E20" s="3" t="s">
        <v>212</v>
      </c>
      <c r="F20" s="3" t="s">
        <v>215</v>
      </c>
    </row>
    <row r="21" spans="1:6" x14ac:dyDescent="0.25">
      <c r="A21" s="3">
        <v>18</v>
      </c>
      <c r="B21" s="3" t="s">
        <v>214</v>
      </c>
      <c r="C21" s="3">
        <v>855</v>
      </c>
      <c r="D21" s="3">
        <v>0</v>
      </c>
      <c r="E21" s="3" t="s">
        <v>212</v>
      </c>
      <c r="F21" s="3" t="s">
        <v>215</v>
      </c>
    </row>
    <row r="22" spans="1:6" x14ac:dyDescent="0.25">
      <c r="A22" s="3">
        <v>19</v>
      </c>
      <c r="B22" s="3" t="s">
        <v>214</v>
      </c>
      <c r="C22" s="3">
        <v>552.5</v>
      </c>
      <c r="D22" s="3">
        <v>0</v>
      </c>
      <c r="E22" s="3" t="s">
        <v>212</v>
      </c>
      <c r="F22" s="3" t="s">
        <v>215</v>
      </c>
    </row>
    <row r="23" spans="1:6" x14ac:dyDescent="0.25">
      <c r="A23" s="3">
        <v>20</v>
      </c>
      <c r="B23" s="3" t="s">
        <v>214</v>
      </c>
      <c r="C23" s="3">
        <v>400.5</v>
      </c>
      <c r="D23" s="3">
        <v>0</v>
      </c>
      <c r="E23" s="3" t="s">
        <v>212</v>
      </c>
      <c r="F23" s="3" t="s">
        <v>215</v>
      </c>
    </row>
    <row r="24" spans="1:6" x14ac:dyDescent="0.25">
      <c r="A24" s="3">
        <v>21</v>
      </c>
      <c r="B24" s="3" t="s">
        <v>214</v>
      </c>
      <c r="C24" s="3">
        <v>400.5</v>
      </c>
      <c r="D24" s="3">
        <v>0</v>
      </c>
      <c r="E24" s="3" t="s">
        <v>212</v>
      </c>
      <c r="F24" s="3" t="s">
        <v>215</v>
      </c>
    </row>
    <row r="25" spans="1:6" x14ac:dyDescent="0.25">
      <c r="A25" s="3">
        <v>22</v>
      </c>
      <c r="B25" s="3" t="s">
        <v>214</v>
      </c>
      <c r="C25" s="3">
        <v>400.5</v>
      </c>
      <c r="D25" s="3">
        <v>0</v>
      </c>
      <c r="E25" s="3" t="s">
        <v>212</v>
      </c>
      <c r="F25" s="3" t="s">
        <v>215</v>
      </c>
    </row>
    <row r="26" spans="1:6" x14ac:dyDescent="0.25">
      <c r="A26" s="3">
        <v>23</v>
      </c>
      <c r="B26" s="3" t="s">
        <v>214</v>
      </c>
      <c r="C26" s="3">
        <v>400.5</v>
      </c>
      <c r="D26" s="3">
        <v>0</v>
      </c>
      <c r="E26" s="3" t="s">
        <v>212</v>
      </c>
      <c r="F26" s="3" t="s">
        <v>215</v>
      </c>
    </row>
    <row r="27" spans="1:6" x14ac:dyDescent="0.25">
      <c r="A27" s="3">
        <v>24</v>
      </c>
      <c r="B27" s="3" t="s">
        <v>214</v>
      </c>
      <c r="C27" s="3">
        <v>400.5</v>
      </c>
      <c r="D27" s="3">
        <v>0</v>
      </c>
      <c r="E27" s="3" t="s">
        <v>212</v>
      </c>
      <c r="F27" s="3" t="s">
        <v>215</v>
      </c>
    </row>
    <row r="28" spans="1:6" x14ac:dyDescent="0.25">
      <c r="A28" s="3">
        <v>25</v>
      </c>
      <c r="B28" s="3" t="s">
        <v>214</v>
      </c>
      <c r="C28" s="3">
        <v>400.5</v>
      </c>
      <c r="D28" s="3">
        <v>0</v>
      </c>
      <c r="E28" s="3" t="s">
        <v>212</v>
      </c>
      <c r="F28" s="3" t="s">
        <v>215</v>
      </c>
    </row>
    <row r="29" spans="1:6" x14ac:dyDescent="0.25">
      <c r="A29" s="3">
        <v>26</v>
      </c>
      <c r="B29" s="3" t="s">
        <v>214</v>
      </c>
      <c r="C29" s="3">
        <v>400.5</v>
      </c>
      <c r="D29" s="3">
        <v>0</v>
      </c>
      <c r="E29" s="3" t="s">
        <v>212</v>
      </c>
      <c r="F29" s="3" t="s">
        <v>215</v>
      </c>
    </row>
    <row r="30" spans="1:6" x14ac:dyDescent="0.25">
      <c r="A30" s="3">
        <v>27</v>
      </c>
      <c r="B30" s="3" t="s">
        <v>214</v>
      </c>
      <c r="C30" s="3">
        <v>400.5</v>
      </c>
      <c r="D30" s="3">
        <v>0</v>
      </c>
      <c r="E30" s="3" t="s">
        <v>212</v>
      </c>
      <c r="F30" s="3" t="s">
        <v>215</v>
      </c>
    </row>
    <row r="31" spans="1:6" x14ac:dyDescent="0.25">
      <c r="A31" s="3">
        <v>28</v>
      </c>
      <c r="B31" s="3" t="s">
        <v>214</v>
      </c>
      <c r="C31" s="3">
        <v>400.5</v>
      </c>
      <c r="D31" s="3">
        <v>0</v>
      </c>
      <c r="E31" s="3" t="s">
        <v>212</v>
      </c>
      <c r="F31" s="3" t="s">
        <v>215</v>
      </c>
    </row>
    <row r="32" spans="1:6" x14ac:dyDescent="0.25">
      <c r="A32" s="3">
        <v>29</v>
      </c>
      <c r="B32" s="3" t="s">
        <v>214</v>
      </c>
      <c r="C32" s="3">
        <v>400.5</v>
      </c>
      <c r="D32" s="3">
        <v>0</v>
      </c>
      <c r="E32" s="3" t="s">
        <v>212</v>
      </c>
      <c r="F32" s="3" t="s">
        <v>215</v>
      </c>
    </row>
    <row r="33" spans="1:6" x14ac:dyDescent="0.25">
      <c r="A33" s="3">
        <v>30</v>
      </c>
      <c r="B33" s="3" t="s">
        <v>214</v>
      </c>
      <c r="C33" s="3">
        <v>400.5</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0</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2287.9299999999998</v>
      </c>
      <c r="D38" s="3">
        <v>0</v>
      </c>
      <c r="E38" s="3" t="s">
        <v>212</v>
      </c>
      <c r="F38" s="3" t="s">
        <v>215</v>
      </c>
    </row>
    <row r="39" spans="1:6" x14ac:dyDescent="0.25">
      <c r="A39" s="3">
        <v>36</v>
      </c>
      <c r="B39" s="3" t="s">
        <v>214</v>
      </c>
      <c r="C39" s="3">
        <v>2329.65</v>
      </c>
      <c r="D39" s="3">
        <v>0</v>
      </c>
      <c r="E39" s="3" t="s">
        <v>212</v>
      </c>
      <c r="F39" s="3" t="s">
        <v>215</v>
      </c>
    </row>
    <row r="40" spans="1:6" x14ac:dyDescent="0.25">
      <c r="A40" s="3">
        <v>37</v>
      </c>
      <c r="B40" s="3" t="s">
        <v>214</v>
      </c>
      <c r="C40" s="3">
        <v>1412.25</v>
      </c>
      <c r="D40" s="3">
        <v>0</v>
      </c>
      <c r="E40" s="3" t="s">
        <v>212</v>
      </c>
      <c r="F40" s="3" t="s">
        <v>215</v>
      </c>
    </row>
    <row r="41" spans="1:6" x14ac:dyDescent="0.25">
      <c r="A41" s="3">
        <v>38</v>
      </c>
      <c r="B41" s="3" t="s">
        <v>214</v>
      </c>
      <c r="C41" s="3">
        <v>56.13</v>
      </c>
      <c r="D41" s="3">
        <v>0</v>
      </c>
      <c r="E41" s="3" t="s">
        <v>212</v>
      </c>
      <c r="F41" s="3" t="s">
        <v>215</v>
      </c>
    </row>
    <row r="42" spans="1:6" x14ac:dyDescent="0.25">
      <c r="A42" s="3">
        <v>39</v>
      </c>
      <c r="B42" s="3" t="s">
        <v>214</v>
      </c>
      <c r="C42" s="3">
        <v>1694.7</v>
      </c>
      <c r="D42" s="3">
        <v>0</v>
      </c>
      <c r="E42" s="3" t="s">
        <v>212</v>
      </c>
      <c r="F42" s="3" t="s">
        <v>215</v>
      </c>
    </row>
    <row r="43" spans="1:6" x14ac:dyDescent="0.25">
      <c r="A43" s="3">
        <v>40</v>
      </c>
      <c r="B43" s="3" t="s">
        <v>214</v>
      </c>
      <c r="C43" s="3">
        <v>23.7</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2259.6</v>
      </c>
      <c r="D45" s="3">
        <v>0</v>
      </c>
      <c r="E45" s="3" t="s">
        <v>212</v>
      </c>
      <c r="F45" s="3" t="s">
        <v>215</v>
      </c>
    </row>
    <row r="46" spans="1:6" x14ac:dyDescent="0.25">
      <c r="A46" s="3">
        <v>43</v>
      </c>
      <c r="B46" s="3" t="s">
        <v>214</v>
      </c>
      <c r="C46" s="3">
        <v>2259.6</v>
      </c>
      <c r="D46" s="3">
        <v>0</v>
      </c>
      <c r="E46" s="3" t="s">
        <v>212</v>
      </c>
      <c r="F46" s="3" t="s">
        <v>215</v>
      </c>
    </row>
    <row r="47" spans="1:6" x14ac:dyDescent="0.25">
      <c r="A47" s="3">
        <v>44</v>
      </c>
      <c r="B47" s="3" t="s">
        <v>214</v>
      </c>
      <c r="C47" s="3">
        <v>2283.2999999999997</v>
      </c>
      <c r="D47" s="3">
        <v>0</v>
      </c>
      <c r="E47" s="3" t="s">
        <v>212</v>
      </c>
      <c r="F47" s="3" t="s">
        <v>215</v>
      </c>
    </row>
    <row r="48" spans="1:6" x14ac:dyDescent="0.25">
      <c r="A48" s="3">
        <v>45</v>
      </c>
      <c r="B48" s="3" t="s">
        <v>214</v>
      </c>
      <c r="C48" s="3">
        <v>2301.83</v>
      </c>
      <c r="D48" s="3">
        <v>0</v>
      </c>
      <c r="E48" s="3" t="s">
        <v>212</v>
      </c>
      <c r="F48" s="3" t="s">
        <v>215</v>
      </c>
    </row>
    <row r="49" spans="1:6" x14ac:dyDescent="0.25">
      <c r="A49" s="3">
        <v>46</v>
      </c>
      <c r="B49" s="3" t="s">
        <v>214</v>
      </c>
      <c r="C49" s="3">
        <v>1727.68</v>
      </c>
      <c r="D49" s="3">
        <v>0</v>
      </c>
      <c r="E49" s="3" t="s">
        <v>212</v>
      </c>
      <c r="F49" s="3" t="s">
        <v>215</v>
      </c>
    </row>
    <row r="50" spans="1:6" x14ac:dyDescent="0.25">
      <c r="A50" s="3">
        <v>47</v>
      </c>
      <c r="B50" s="3" t="s">
        <v>214</v>
      </c>
      <c r="C50" s="3">
        <v>2176.1</v>
      </c>
      <c r="D50" s="3">
        <v>0</v>
      </c>
      <c r="E50" s="3" t="s">
        <v>212</v>
      </c>
      <c r="F50" s="3" t="s">
        <v>215</v>
      </c>
    </row>
    <row r="51" spans="1:6" x14ac:dyDescent="0.25">
      <c r="A51" s="3">
        <v>48</v>
      </c>
      <c r="B51" s="3" t="s">
        <v>214</v>
      </c>
      <c r="C51" s="3">
        <v>717.47</v>
      </c>
      <c r="D51" s="3">
        <v>0</v>
      </c>
      <c r="E51" s="3" t="s">
        <v>212</v>
      </c>
      <c r="F51" s="3" t="s">
        <v>215</v>
      </c>
    </row>
    <row r="52" spans="1:6" x14ac:dyDescent="0.25">
      <c r="A52" s="3">
        <v>49</v>
      </c>
      <c r="B52" s="3" t="s">
        <v>214</v>
      </c>
      <c r="C52" s="3">
        <v>70.05</v>
      </c>
      <c r="D52" s="3">
        <v>0</v>
      </c>
      <c r="E52" s="3" t="s">
        <v>212</v>
      </c>
      <c r="F52" s="3" t="s">
        <v>215</v>
      </c>
    </row>
    <row r="53" spans="1:6" x14ac:dyDescent="0.25">
      <c r="A53" s="3">
        <v>50</v>
      </c>
      <c r="B53" s="3" t="s">
        <v>214</v>
      </c>
      <c r="C53" s="3">
        <v>2062.7199999999998</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70.05</v>
      </c>
      <c r="D55" s="3">
        <v>0</v>
      </c>
      <c r="E55" s="3" t="s">
        <v>212</v>
      </c>
      <c r="F55" s="3" t="s">
        <v>215</v>
      </c>
    </row>
    <row r="56" spans="1:6" x14ac:dyDescent="0.25">
      <c r="A56" s="3">
        <v>53</v>
      </c>
      <c r="B56" s="3" t="s">
        <v>214</v>
      </c>
      <c r="C56" s="3">
        <v>2133.8000000000002</v>
      </c>
      <c r="D56" s="3">
        <v>0</v>
      </c>
      <c r="E56" s="3" t="s">
        <v>212</v>
      </c>
      <c r="F56" s="3" t="s">
        <v>215</v>
      </c>
    </row>
    <row r="57" spans="1:6" x14ac:dyDescent="0.25">
      <c r="A57" s="3">
        <v>54</v>
      </c>
      <c r="B57" s="3" t="s">
        <v>214</v>
      </c>
      <c r="C57" s="3">
        <v>0</v>
      </c>
      <c r="D57" s="3">
        <v>0</v>
      </c>
      <c r="E57" s="3" t="s">
        <v>212</v>
      </c>
      <c r="F57" s="3" t="s">
        <v>215</v>
      </c>
    </row>
    <row r="58" spans="1:6" x14ac:dyDescent="0.25">
      <c r="A58" s="3">
        <v>55</v>
      </c>
      <c r="B58" s="3" t="s">
        <v>214</v>
      </c>
      <c r="C58" s="3">
        <v>23.7</v>
      </c>
      <c r="D58" s="3">
        <v>0</v>
      </c>
      <c r="E58" s="3" t="s">
        <v>212</v>
      </c>
      <c r="F58" s="3" t="s">
        <v>215</v>
      </c>
    </row>
    <row r="59" spans="1:6" x14ac:dyDescent="0.25">
      <c r="A59" s="3">
        <v>56</v>
      </c>
      <c r="B59" s="3" t="s">
        <v>214</v>
      </c>
      <c r="C59" s="3">
        <v>70.05</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1216.23</v>
      </c>
      <c r="D61" s="3">
        <v>0</v>
      </c>
      <c r="E61" s="3" t="s">
        <v>212</v>
      </c>
      <c r="F61" s="3" t="s">
        <v>215</v>
      </c>
    </row>
    <row r="62" spans="1:6" x14ac:dyDescent="0.25">
      <c r="A62" s="3">
        <v>59</v>
      </c>
      <c r="B62" s="3" t="s">
        <v>214</v>
      </c>
      <c r="C62" s="3">
        <v>23.7</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800.18</v>
      </c>
      <c r="D64" s="3">
        <v>0</v>
      </c>
      <c r="E64" s="3" t="s">
        <v>212</v>
      </c>
      <c r="F64" s="3" t="s">
        <v>215</v>
      </c>
    </row>
    <row r="65" spans="1:6" x14ac:dyDescent="0.25">
      <c r="A65" s="3">
        <v>62</v>
      </c>
      <c r="B65" s="3" t="s">
        <v>214</v>
      </c>
      <c r="C65" s="3">
        <v>2418.0500000000002</v>
      </c>
      <c r="D65" s="3">
        <v>0</v>
      </c>
      <c r="E65" s="3" t="s">
        <v>212</v>
      </c>
      <c r="F65" s="3" t="s">
        <v>215</v>
      </c>
    </row>
    <row r="66" spans="1:6" x14ac:dyDescent="0.25">
      <c r="A66" s="3">
        <v>63</v>
      </c>
      <c r="B66" s="3" t="s">
        <v>214</v>
      </c>
      <c r="C66" s="3">
        <v>0</v>
      </c>
      <c r="D66" s="3">
        <v>0</v>
      </c>
      <c r="E66" s="3" t="s">
        <v>212</v>
      </c>
      <c r="F66" s="3" t="s">
        <v>215</v>
      </c>
    </row>
    <row r="67" spans="1:6" x14ac:dyDescent="0.25">
      <c r="A67" s="3">
        <v>64</v>
      </c>
      <c r="B67" s="3" t="s">
        <v>214</v>
      </c>
      <c r="C67" s="3">
        <v>42.23</v>
      </c>
      <c r="D67" s="3">
        <v>0</v>
      </c>
      <c r="E67" s="3" t="s">
        <v>212</v>
      </c>
      <c r="F67" s="3" t="s">
        <v>215</v>
      </c>
    </row>
    <row r="68" spans="1:6" x14ac:dyDescent="0.25">
      <c r="A68" s="3">
        <v>65</v>
      </c>
      <c r="B68" s="3" t="s">
        <v>214</v>
      </c>
      <c r="C68" s="3">
        <v>542.40000000000009</v>
      </c>
      <c r="D68" s="3">
        <v>0</v>
      </c>
      <c r="E68" s="3" t="s">
        <v>212</v>
      </c>
      <c r="F68" s="3" t="s">
        <v>215</v>
      </c>
    </row>
    <row r="69" spans="1:6" x14ac:dyDescent="0.25">
      <c r="A69" s="3">
        <v>66</v>
      </c>
      <c r="B69" s="3" t="s">
        <v>214</v>
      </c>
      <c r="C69" s="3">
        <v>2317.73</v>
      </c>
      <c r="D69" s="3">
        <v>0</v>
      </c>
      <c r="E69" s="3" t="s">
        <v>212</v>
      </c>
      <c r="F69" s="3" t="s">
        <v>215</v>
      </c>
    </row>
    <row r="70" spans="1:6" x14ac:dyDescent="0.25">
      <c r="A70" s="3">
        <v>67</v>
      </c>
      <c r="B70" s="3" t="s">
        <v>214</v>
      </c>
      <c r="C70" s="3">
        <v>70.05</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0</v>
      </c>
      <c r="D72" s="3">
        <v>0</v>
      </c>
      <c r="E72" s="3" t="s">
        <v>212</v>
      </c>
      <c r="F72" s="3" t="s">
        <v>215</v>
      </c>
    </row>
    <row r="73" spans="1:6" x14ac:dyDescent="0.25">
      <c r="A73" s="3">
        <v>70</v>
      </c>
      <c r="B73" s="3" t="s">
        <v>214</v>
      </c>
      <c r="C73" s="3">
        <v>2144.8500000000004</v>
      </c>
      <c r="D73" s="3">
        <v>0</v>
      </c>
      <c r="E73" s="3" t="s">
        <v>212</v>
      </c>
      <c r="F73" s="3" t="s">
        <v>215</v>
      </c>
    </row>
    <row r="74" spans="1:6" x14ac:dyDescent="0.25">
      <c r="A74" s="3">
        <v>71</v>
      </c>
      <c r="B74" s="3" t="s">
        <v>214</v>
      </c>
      <c r="C74" s="3">
        <v>1383.2</v>
      </c>
      <c r="D74" s="3">
        <v>0</v>
      </c>
      <c r="E74" s="3" t="s">
        <v>212</v>
      </c>
      <c r="F74" s="3" t="s">
        <v>215</v>
      </c>
    </row>
    <row r="75" spans="1:6" x14ac:dyDescent="0.25">
      <c r="A75" s="3">
        <v>72</v>
      </c>
      <c r="B75" s="3" t="s">
        <v>214</v>
      </c>
      <c r="C75" s="3">
        <v>2117.0300000000002</v>
      </c>
      <c r="D75" s="3">
        <v>0</v>
      </c>
      <c r="E75" s="3" t="s">
        <v>212</v>
      </c>
      <c r="F75" s="3" t="s">
        <v>215</v>
      </c>
    </row>
    <row r="76" spans="1:6" x14ac:dyDescent="0.25">
      <c r="A76" s="3">
        <v>73</v>
      </c>
      <c r="B76" s="3" t="s">
        <v>214</v>
      </c>
      <c r="C76" s="3">
        <v>1296.75</v>
      </c>
      <c r="D76" s="3">
        <v>0</v>
      </c>
      <c r="E76" s="3" t="s">
        <v>212</v>
      </c>
      <c r="F76" s="3" t="s">
        <v>215</v>
      </c>
    </row>
    <row r="77" spans="1:6" x14ac:dyDescent="0.25">
      <c r="A77" s="3">
        <v>74</v>
      </c>
      <c r="B77" s="3" t="s">
        <v>214</v>
      </c>
      <c r="C77" s="3">
        <v>2074.8000000000002</v>
      </c>
      <c r="D77" s="3">
        <v>0</v>
      </c>
      <c r="E77" s="3" t="s">
        <v>212</v>
      </c>
      <c r="F77" s="3" t="s">
        <v>215</v>
      </c>
    </row>
    <row r="78" spans="1:6" x14ac:dyDescent="0.25">
      <c r="A78" s="3">
        <v>75</v>
      </c>
      <c r="B78" s="3" t="s">
        <v>214</v>
      </c>
      <c r="C78" s="3">
        <v>70.05</v>
      </c>
      <c r="D78" s="3">
        <v>0</v>
      </c>
      <c r="E78" s="3" t="s">
        <v>212</v>
      </c>
      <c r="F78" s="3" t="s">
        <v>215</v>
      </c>
    </row>
    <row r="79" spans="1:6" x14ac:dyDescent="0.25">
      <c r="A79" s="3">
        <v>76</v>
      </c>
      <c r="B79" s="3" t="s">
        <v>214</v>
      </c>
      <c r="C79" s="3">
        <v>2144.8500000000004</v>
      </c>
      <c r="D79" s="3">
        <v>0</v>
      </c>
      <c r="E79" s="3" t="s">
        <v>212</v>
      </c>
      <c r="F79" s="3" t="s">
        <v>215</v>
      </c>
    </row>
    <row r="80" spans="1:6" x14ac:dyDescent="0.25">
      <c r="A80" s="3">
        <v>77</v>
      </c>
      <c r="B80" s="3" t="s">
        <v>214</v>
      </c>
      <c r="C80" s="3">
        <v>2111.4</v>
      </c>
      <c r="D80" s="3">
        <v>0</v>
      </c>
      <c r="E80" s="3" t="s">
        <v>212</v>
      </c>
      <c r="F80" s="3" t="s">
        <v>215</v>
      </c>
    </row>
    <row r="81" spans="1:6" x14ac:dyDescent="0.25">
      <c r="A81" s="3">
        <v>78</v>
      </c>
      <c r="B81" s="3" t="s">
        <v>214</v>
      </c>
      <c r="C81" s="3">
        <v>0</v>
      </c>
      <c r="D81" s="3">
        <v>0</v>
      </c>
      <c r="E81" s="3" t="s">
        <v>212</v>
      </c>
      <c r="F81" s="3" t="s">
        <v>215</v>
      </c>
    </row>
    <row r="82" spans="1:6" x14ac:dyDescent="0.25">
      <c r="A82" s="3">
        <v>79</v>
      </c>
      <c r="B82" s="3" t="s">
        <v>214</v>
      </c>
      <c r="C82" s="3">
        <v>0</v>
      </c>
      <c r="D82" s="3">
        <v>0</v>
      </c>
      <c r="E82" s="3" t="s">
        <v>212</v>
      </c>
      <c r="F82" s="3" t="s">
        <v>215</v>
      </c>
    </row>
    <row r="83" spans="1:6" x14ac:dyDescent="0.25">
      <c r="A83" s="3">
        <v>80</v>
      </c>
      <c r="B83" s="3" t="s">
        <v>214</v>
      </c>
      <c r="C83" s="3">
        <v>1007.7</v>
      </c>
      <c r="D83" s="3">
        <v>0</v>
      </c>
      <c r="E83" s="3" t="s">
        <v>212</v>
      </c>
      <c r="F83" s="3" t="s">
        <v>215</v>
      </c>
    </row>
    <row r="84" spans="1:6" x14ac:dyDescent="0.25">
      <c r="A84" s="3">
        <v>81</v>
      </c>
      <c r="B84" s="3" t="s">
        <v>214</v>
      </c>
      <c r="C84" s="3">
        <v>1511.55</v>
      </c>
      <c r="D84" s="3">
        <v>0</v>
      </c>
      <c r="E84" s="3" t="s">
        <v>212</v>
      </c>
      <c r="F84" s="3" t="s">
        <v>215</v>
      </c>
    </row>
    <row r="85" spans="1:6" x14ac:dyDescent="0.25">
      <c r="A85" s="3">
        <v>82</v>
      </c>
      <c r="B85" s="3" t="s">
        <v>214</v>
      </c>
      <c r="C85" s="3">
        <v>0</v>
      </c>
      <c r="D85" s="3">
        <v>0</v>
      </c>
      <c r="E85" s="3" t="s">
        <v>212</v>
      </c>
      <c r="F85" s="3" t="s">
        <v>215</v>
      </c>
    </row>
    <row r="86" spans="1:6" x14ac:dyDescent="0.25">
      <c r="A86" s="3">
        <v>83</v>
      </c>
      <c r="B86" s="3" t="s">
        <v>214</v>
      </c>
      <c r="C86" s="3">
        <v>2039.95</v>
      </c>
      <c r="D86" s="3">
        <v>0</v>
      </c>
      <c r="E86" s="3" t="s">
        <v>212</v>
      </c>
      <c r="F86" s="3" t="s">
        <v>215</v>
      </c>
    </row>
    <row r="87" spans="1:6" x14ac:dyDescent="0.25">
      <c r="A87" s="3">
        <v>84</v>
      </c>
      <c r="B87" s="3" t="s">
        <v>214</v>
      </c>
      <c r="C87" s="3">
        <v>0</v>
      </c>
      <c r="D87" s="3">
        <v>0</v>
      </c>
      <c r="E87" s="3" t="s">
        <v>212</v>
      </c>
      <c r="F87" s="3" t="s">
        <v>215</v>
      </c>
    </row>
    <row r="88" spans="1:6" x14ac:dyDescent="0.25">
      <c r="A88" s="3">
        <v>85</v>
      </c>
      <c r="B88" s="3" t="s">
        <v>214</v>
      </c>
      <c r="C88" s="3">
        <v>0</v>
      </c>
      <c r="D88" s="3">
        <v>0</v>
      </c>
      <c r="E88" s="3" t="s">
        <v>212</v>
      </c>
      <c r="F88" s="3" t="s">
        <v>215</v>
      </c>
    </row>
    <row r="89" spans="1:6" x14ac:dyDescent="0.25">
      <c r="A89" s="3">
        <v>86</v>
      </c>
      <c r="B89" s="3" t="s">
        <v>214</v>
      </c>
      <c r="C89" s="3">
        <v>0</v>
      </c>
      <c r="D89" s="3">
        <v>0</v>
      </c>
      <c r="E89" s="3" t="s">
        <v>212</v>
      </c>
      <c r="F89" s="3" t="s">
        <v>215</v>
      </c>
    </row>
    <row r="90" spans="1:6" x14ac:dyDescent="0.25">
      <c r="A90" s="3">
        <v>87</v>
      </c>
      <c r="B90" s="3" t="s">
        <v>214</v>
      </c>
      <c r="C90" s="3">
        <v>1272.0800000000002</v>
      </c>
      <c r="D90" s="3">
        <v>0</v>
      </c>
      <c r="E90" s="3" t="s">
        <v>212</v>
      </c>
      <c r="F90" s="3" t="s">
        <v>215</v>
      </c>
    </row>
    <row r="91" spans="1:6" x14ac:dyDescent="0.25">
      <c r="A91" s="3">
        <v>88</v>
      </c>
      <c r="B91" s="3" t="s">
        <v>214</v>
      </c>
      <c r="C91" s="3">
        <v>1997.4</v>
      </c>
      <c r="D91" s="3">
        <v>0</v>
      </c>
      <c r="E91" s="3" t="s">
        <v>212</v>
      </c>
      <c r="F91" s="3" t="s">
        <v>215</v>
      </c>
    </row>
    <row r="92" spans="1:6" x14ac:dyDescent="0.25">
      <c r="A92" s="3">
        <v>89</v>
      </c>
      <c r="B92" s="3" t="s">
        <v>214</v>
      </c>
      <c r="C92" s="3">
        <v>1997.4</v>
      </c>
      <c r="D92" s="3">
        <v>0</v>
      </c>
      <c r="E92" s="3" t="s">
        <v>212</v>
      </c>
      <c r="F92" s="3" t="s">
        <v>215</v>
      </c>
    </row>
    <row r="93" spans="1:6" x14ac:dyDescent="0.25">
      <c r="A93" s="3">
        <v>90</v>
      </c>
      <c r="B93" s="3" t="s">
        <v>214</v>
      </c>
      <c r="C93" s="3">
        <v>2058.11</v>
      </c>
      <c r="D93" s="3">
        <v>0</v>
      </c>
      <c r="E93" s="3" t="s">
        <v>212</v>
      </c>
      <c r="F93" s="3" t="s">
        <v>215</v>
      </c>
    </row>
    <row r="94" spans="1:6" x14ac:dyDescent="0.25">
      <c r="A94" s="3">
        <v>91</v>
      </c>
      <c r="B94" s="3" t="s">
        <v>214</v>
      </c>
      <c r="C94" s="3">
        <v>2053.5300000000002</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578.96</v>
      </c>
      <c r="D96" s="3">
        <v>0</v>
      </c>
      <c r="E96" s="3" t="s">
        <v>212</v>
      </c>
      <c r="F96" s="3" t="s">
        <v>215</v>
      </c>
    </row>
    <row r="97" spans="1:6" x14ac:dyDescent="0.25">
      <c r="A97" s="3">
        <v>94</v>
      </c>
      <c r="B97" s="3" t="s">
        <v>214</v>
      </c>
      <c r="C97" s="3">
        <v>0</v>
      </c>
      <c r="D97" s="3">
        <v>0</v>
      </c>
      <c r="E97" s="3" t="s">
        <v>212</v>
      </c>
      <c r="F97" s="3" t="s">
        <v>215</v>
      </c>
    </row>
    <row r="98" spans="1:6" x14ac:dyDescent="0.25">
      <c r="A98" s="3">
        <v>95</v>
      </c>
      <c r="B98" s="3" t="s">
        <v>214</v>
      </c>
      <c r="C98" s="3">
        <v>56.13</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0</v>
      </c>
      <c r="D100" s="3">
        <v>0</v>
      </c>
      <c r="E100" s="3" t="s">
        <v>212</v>
      </c>
      <c r="F100" s="3" t="s">
        <v>215</v>
      </c>
    </row>
    <row r="101" spans="1:6" x14ac:dyDescent="0.25">
      <c r="A101" s="3">
        <v>98</v>
      </c>
      <c r="B101" s="3" t="s">
        <v>214</v>
      </c>
      <c r="C101" s="3">
        <v>0</v>
      </c>
      <c r="D101" s="3">
        <v>0</v>
      </c>
      <c r="E101" s="3" t="s">
        <v>212</v>
      </c>
      <c r="F101" s="3" t="s">
        <v>215</v>
      </c>
    </row>
    <row r="102" spans="1:6" x14ac:dyDescent="0.25">
      <c r="A102" s="3">
        <v>99</v>
      </c>
      <c r="B102" s="3" t="s">
        <v>214</v>
      </c>
      <c r="C102" s="3">
        <v>1078.25</v>
      </c>
      <c r="D102" s="3">
        <v>0</v>
      </c>
      <c r="E102" s="3" t="s">
        <v>212</v>
      </c>
      <c r="F102" s="3" t="s">
        <v>215</v>
      </c>
    </row>
    <row r="103" spans="1:6" x14ac:dyDescent="0.25">
      <c r="A103" s="3">
        <v>100</v>
      </c>
      <c r="B103" s="3" t="s">
        <v>214</v>
      </c>
      <c r="C103" s="3">
        <v>1416.54</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547</v>
      </c>
      <c r="C105" s="3">
        <v>0</v>
      </c>
      <c r="D105" s="3">
        <v>0</v>
      </c>
      <c r="E105" s="3" t="s">
        <v>212</v>
      </c>
      <c r="F105" s="3" t="s">
        <v>215</v>
      </c>
    </row>
    <row r="106" spans="1:6" x14ac:dyDescent="0.25">
      <c r="A106" s="3">
        <v>103</v>
      </c>
      <c r="B106" s="3" t="s">
        <v>547</v>
      </c>
      <c r="C106" s="3">
        <v>0</v>
      </c>
      <c r="D106" s="3">
        <v>0</v>
      </c>
      <c r="E106" s="3" t="s">
        <v>212</v>
      </c>
      <c r="F106" s="3" t="s">
        <v>215</v>
      </c>
    </row>
    <row r="107" spans="1:6" x14ac:dyDescent="0.25">
      <c r="A107" s="3">
        <v>104</v>
      </c>
      <c r="B107" s="3" t="s">
        <v>547</v>
      </c>
      <c r="C107" s="3">
        <v>0</v>
      </c>
      <c r="D107" s="3">
        <v>0</v>
      </c>
      <c r="E107" s="3" t="s">
        <v>212</v>
      </c>
      <c r="F107" s="3" t="s">
        <v>215</v>
      </c>
    </row>
    <row r="108" spans="1:6" x14ac:dyDescent="0.25">
      <c r="A108" s="3">
        <v>105</v>
      </c>
      <c r="B108" s="3" t="s">
        <v>547</v>
      </c>
      <c r="C108" s="3">
        <v>0</v>
      </c>
      <c r="D108" s="3">
        <v>0</v>
      </c>
      <c r="E108" s="3" t="s">
        <v>212</v>
      </c>
      <c r="F108" s="3" t="s">
        <v>215</v>
      </c>
    </row>
    <row r="109" spans="1:6" x14ac:dyDescent="0.25">
      <c r="A109" s="3">
        <v>106</v>
      </c>
      <c r="B109" s="3" t="s">
        <v>547</v>
      </c>
      <c r="C109" s="3">
        <v>0</v>
      </c>
      <c r="D109" s="3">
        <v>0</v>
      </c>
      <c r="E109" s="3" t="s">
        <v>212</v>
      </c>
      <c r="F109" s="3" t="s">
        <v>215</v>
      </c>
    </row>
    <row r="110" spans="1:6" x14ac:dyDescent="0.25">
      <c r="A110" s="3">
        <v>107</v>
      </c>
      <c r="B110" s="3" t="s">
        <v>547</v>
      </c>
      <c r="C110" s="3">
        <v>0</v>
      </c>
      <c r="D110" s="3">
        <v>0</v>
      </c>
      <c r="E110" s="3" t="s">
        <v>212</v>
      </c>
      <c r="F110" s="3" t="s">
        <v>215</v>
      </c>
    </row>
    <row r="111" spans="1:6" x14ac:dyDescent="0.25">
      <c r="A111" s="3">
        <v>108</v>
      </c>
      <c r="B111" s="3" t="s">
        <v>547</v>
      </c>
      <c r="C111" s="3">
        <v>0</v>
      </c>
      <c r="D111" s="3">
        <v>0</v>
      </c>
      <c r="E111" s="3" t="s">
        <v>212</v>
      </c>
      <c r="F111" s="3" t="s">
        <v>215</v>
      </c>
    </row>
    <row r="112" spans="1:6" x14ac:dyDescent="0.25">
      <c r="A112" s="3">
        <v>109</v>
      </c>
      <c r="B112" s="3" t="s">
        <v>547</v>
      </c>
      <c r="C112" s="3">
        <v>0</v>
      </c>
      <c r="D112" s="3">
        <v>0</v>
      </c>
      <c r="E112" s="3" t="s">
        <v>212</v>
      </c>
      <c r="F112" s="3" t="s">
        <v>215</v>
      </c>
    </row>
    <row r="113" spans="1:6" x14ac:dyDescent="0.25">
      <c r="A113" s="3">
        <v>110</v>
      </c>
      <c r="B113" s="3" t="s">
        <v>547</v>
      </c>
      <c r="C113" s="3">
        <v>0</v>
      </c>
      <c r="D113" s="3">
        <v>0</v>
      </c>
      <c r="E113" s="3" t="s">
        <v>212</v>
      </c>
      <c r="F113" s="3" t="s">
        <v>215</v>
      </c>
    </row>
    <row r="114" spans="1:6" x14ac:dyDescent="0.25">
      <c r="A114" s="3">
        <v>111</v>
      </c>
      <c r="B114" s="3" t="s">
        <v>547</v>
      </c>
      <c r="C114" s="3">
        <v>0</v>
      </c>
      <c r="D114" s="3">
        <v>0</v>
      </c>
      <c r="E114" s="3" t="s">
        <v>212</v>
      </c>
      <c r="F114" s="3" t="s">
        <v>215</v>
      </c>
    </row>
    <row r="115" spans="1:6" x14ac:dyDescent="0.25">
      <c r="A115" s="3">
        <v>112</v>
      </c>
      <c r="B115" s="3" t="s">
        <v>547</v>
      </c>
      <c r="C115" s="3">
        <v>0</v>
      </c>
      <c r="D115" s="3">
        <v>0</v>
      </c>
      <c r="E115" s="3" t="s">
        <v>212</v>
      </c>
      <c r="F115" s="3" t="s">
        <v>215</v>
      </c>
    </row>
    <row r="116" spans="1:6" x14ac:dyDescent="0.25">
      <c r="A116" s="3">
        <v>113</v>
      </c>
      <c r="B116" s="3" t="s">
        <v>547</v>
      </c>
      <c r="C116" s="3">
        <v>0</v>
      </c>
      <c r="D116" s="3">
        <v>0</v>
      </c>
      <c r="E116" s="3" t="s">
        <v>212</v>
      </c>
      <c r="F116" s="3" t="s">
        <v>215</v>
      </c>
    </row>
    <row r="117" spans="1:6" x14ac:dyDescent="0.25">
      <c r="A117" s="3">
        <v>114</v>
      </c>
      <c r="B117" s="3" t="s">
        <v>547</v>
      </c>
      <c r="C117" s="3">
        <v>0</v>
      </c>
      <c r="D117" s="3">
        <v>0</v>
      </c>
      <c r="E117" s="3" t="s">
        <v>212</v>
      </c>
      <c r="F117" s="3" t="s">
        <v>215</v>
      </c>
    </row>
    <row r="118" spans="1:6" x14ac:dyDescent="0.25">
      <c r="A118" s="3">
        <v>115</v>
      </c>
      <c r="B118" s="3" t="s">
        <v>547</v>
      </c>
      <c r="C118" s="3">
        <v>0</v>
      </c>
      <c r="D118" s="3">
        <v>0</v>
      </c>
      <c r="E118" s="3" t="s">
        <v>212</v>
      </c>
      <c r="F118" s="3" t="s">
        <v>215</v>
      </c>
    </row>
    <row r="119" spans="1:6" x14ac:dyDescent="0.25">
      <c r="A119" s="3">
        <v>116</v>
      </c>
      <c r="B119" s="3" t="s">
        <v>547</v>
      </c>
      <c r="C119" s="3">
        <v>0</v>
      </c>
      <c r="D119" s="3">
        <v>0</v>
      </c>
      <c r="E119" s="3" t="s">
        <v>212</v>
      </c>
      <c r="F119" s="3" t="s">
        <v>215</v>
      </c>
    </row>
    <row r="120" spans="1:6" x14ac:dyDescent="0.25">
      <c r="A120" s="3">
        <v>117</v>
      </c>
      <c r="B120" s="3" t="s">
        <v>547</v>
      </c>
      <c r="C120" s="3">
        <v>0</v>
      </c>
      <c r="D120" s="3">
        <v>0</v>
      </c>
      <c r="E120" s="3" t="s">
        <v>212</v>
      </c>
      <c r="F120" s="3" t="s">
        <v>215</v>
      </c>
    </row>
    <row r="121" spans="1:6" x14ac:dyDescent="0.25">
      <c r="A121" s="3">
        <v>118</v>
      </c>
      <c r="B121" s="3" t="s">
        <v>547</v>
      </c>
      <c r="C121" s="3">
        <v>0</v>
      </c>
      <c r="D121" s="3">
        <v>0</v>
      </c>
      <c r="E121" s="3" t="s">
        <v>212</v>
      </c>
      <c r="F121" s="3" t="s">
        <v>215</v>
      </c>
    </row>
    <row r="122" spans="1:6" x14ac:dyDescent="0.25">
      <c r="A122" s="3">
        <v>119</v>
      </c>
      <c r="B122" s="3" t="s">
        <v>547</v>
      </c>
      <c r="C122" s="3">
        <v>0</v>
      </c>
      <c r="D122" s="3">
        <v>0</v>
      </c>
      <c r="E122" s="3" t="s">
        <v>212</v>
      </c>
      <c r="F122" s="3" t="s">
        <v>215</v>
      </c>
    </row>
    <row r="123" spans="1:6" x14ac:dyDescent="0.25">
      <c r="A123" s="3">
        <v>120</v>
      </c>
      <c r="B123" s="3" t="s">
        <v>547</v>
      </c>
      <c r="C123" s="3">
        <v>0</v>
      </c>
      <c r="D123" s="3">
        <v>0</v>
      </c>
      <c r="E123" s="3" t="s">
        <v>212</v>
      </c>
      <c r="F123" s="3" t="s">
        <v>215</v>
      </c>
    </row>
    <row r="124" spans="1:6" x14ac:dyDescent="0.25">
      <c r="A124" s="3">
        <v>121</v>
      </c>
      <c r="B124" s="3" t="s">
        <v>547</v>
      </c>
      <c r="C124" s="3">
        <v>0</v>
      </c>
      <c r="D124" s="3">
        <v>0</v>
      </c>
      <c r="E124" s="3" t="s">
        <v>212</v>
      </c>
      <c r="F124" s="3" t="s">
        <v>215</v>
      </c>
    </row>
    <row r="125" spans="1:6" x14ac:dyDescent="0.25">
      <c r="A125" s="3">
        <v>122</v>
      </c>
      <c r="B125" s="3" t="s">
        <v>547</v>
      </c>
      <c r="C125" s="3">
        <v>0</v>
      </c>
      <c r="D125" s="3">
        <v>0</v>
      </c>
      <c r="E125" s="3" t="s">
        <v>212</v>
      </c>
      <c r="F125" s="3" t="s">
        <v>215</v>
      </c>
    </row>
    <row r="126" spans="1:6" x14ac:dyDescent="0.25">
      <c r="A126" s="3">
        <v>123</v>
      </c>
      <c r="B126" s="3" t="s">
        <v>547</v>
      </c>
      <c r="C126" s="3">
        <v>0</v>
      </c>
      <c r="D126" s="3">
        <v>0</v>
      </c>
      <c r="E126" s="3" t="s">
        <v>212</v>
      </c>
      <c r="F126" s="3" t="s">
        <v>215</v>
      </c>
    </row>
    <row r="127" spans="1:6" x14ac:dyDescent="0.25">
      <c r="A127" s="3">
        <v>124</v>
      </c>
      <c r="B127" s="3" t="s">
        <v>547</v>
      </c>
      <c r="C127" s="3">
        <v>0</v>
      </c>
      <c r="D127" s="3">
        <v>0</v>
      </c>
      <c r="E127" s="3" t="s">
        <v>212</v>
      </c>
      <c r="F127" s="3" t="s">
        <v>215</v>
      </c>
    </row>
    <row r="128" spans="1:6" x14ac:dyDescent="0.25">
      <c r="A128" s="3">
        <v>125</v>
      </c>
      <c r="B128" s="3" t="s">
        <v>547</v>
      </c>
      <c r="C128" s="3">
        <v>0</v>
      </c>
      <c r="D128" s="3">
        <v>0</v>
      </c>
      <c r="E128" s="3" t="s">
        <v>212</v>
      </c>
      <c r="F128" s="3" t="s">
        <v>215</v>
      </c>
    </row>
    <row r="129" spans="1:6" x14ac:dyDescent="0.25">
      <c r="A129" s="3">
        <v>126</v>
      </c>
      <c r="B129" s="3" t="s">
        <v>547</v>
      </c>
      <c r="C129" s="3">
        <v>0</v>
      </c>
      <c r="D129" s="3">
        <v>0</v>
      </c>
      <c r="E129" s="3" t="s">
        <v>212</v>
      </c>
      <c r="F129" s="3" t="s">
        <v>215</v>
      </c>
    </row>
    <row r="130" spans="1:6" x14ac:dyDescent="0.25">
      <c r="A130" s="3">
        <v>127</v>
      </c>
      <c r="B130" s="3" t="s">
        <v>547</v>
      </c>
      <c r="C130" s="3">
        <v>0</v>
      </c>
      <c r="D130" s="3">
        <v>0</v>
      </c>
      <c r="E130" s="3" t="s">
        <v>212</v>
      </c>
      <c r="F130" s="3" t="s">
        <v>215</v>
      </c>
    </row>
    <row r="131" spans="1:6" x14ac:dyDescent="0.25">
      <c r="A131" s="3">
        <v>128</v>
      </c>
      <c r="B131" s="3" t="s">
        <v>547</v>
      </c>
      <c r="C131" s="3">
        <v>0</v>
      </c>
      <c r="D131" s="3">
        <v>0</v>
      </c>
      <c r="E131" s="3" t="s">
        <v>212</v>
      </c>
      <c r="F131" s="3" t="s">
        <v>215</v>
      </c>
    </row>
    <row r="132" spans="1:6" x14ac:dyDescent="0.25">
      <c r="A132" s="3">
        <v>129</v>
      </c>
      <c r="B132" s="3" t="s">
        <v>547</v>
      </c>
      <c r="C132" s="3">
        <v>0</v>
      </c>
      <c r="D132" s="3">
        <v>0</v>
      </c>
      <c r="E132" s="3" t="s">
        <v>212</v>
      </c>
      <c r="F132" s="3" t="s">
        <v>215</v>
      </c>
    </row>
    <row r="133" spans="1:6" x14ac:dyDescent="0.25">
      <c r="A133" s="3">
        <v>130</v>
      </c>
      <c r="B133" s="3" t="s">
        <v>547</v>
      </c>
      <c r="C133" s="3">
        <v>0</v>
      </c>
      <c r="D133" s="3">
        <v>0</v>
      </c>
      <c r="E133" s="3" t="s">
        <v>212</v>
      </c>
      <c r="F133" s="3" t="s">
        <v>215</v>
      </c>
    </row>
    <row r="134" spans="1:6" x14ac:dyDescent="0.25">
      <c r="A134" s="3">
        <v>131</v>
      </c>
      <c r="B134" s="3" t="s">
        <v>547</v>
      </c>
      <c r="C134" s="3">
        <v>0</v>
      </c>
      <c r="D134" s="3">
        <v>0</v>
      </c>
      <c r="E134" s="3" t="s">
        <v>212</v>
      </c>
      <c r="F134" s="3" t="s">
        <v>215</v>
      </c>
    </row>
    <row r="135" spans="1:6" x14ac:dyDescent="0.25">
      <c r="A135" s="3">
        <v>132</v>
      </c>
      <c r="B135" s="3" t="s">
        <v>547</v>
      </c>
      <c r="C135" s="3">
        <v>0</v>
      </c>
      <c r="D135" s="3">
        <v>0</v>
      </c>
      <c r="E135" s="3" t="s">
        <v>212</v>
      </c>
      <c r="F135" s="3" t="s">
        <v>215</v>
      </c>
    </row>
    <row r="136" spans="1:6" x14ac:dyDescent="0.25">
      <c r="A136" s="3">
        <v>133</v>
      </c>
      <c r="B136" s="3" t="s">
        <v>547</v>
      </c>
      <c r="C136" s="3">
        <v>0</v>
      </c>
      <c r="D136" s="3">
        <v>0</v>
      </c>
      <c r="E136" s="3" t="s">
        <v>212</v>
      </c>
      <c r="F136" s="3" t="s">
        <v>215</v>
      </c>
    </row>
    <row r="137" spans="1:6" x14ac:dyDescent="0.25">
      <c r="A137" s="3">
        <v>134</v>
      </c>
      <c r="B137" s="3" t="s">
        <v>547</v>
      </c>
      <c r="C137" s="3">
        <v>0</v>
      </c>
      <c r="D137" s="3">
        <v>0</v>
      </c>
      <c r="E137" s="3" t="s">
        <v>212</v>
      </c>
      <c r="F137" s="3" t="s">
        <v>215</v>
      </c>
    </row>
    <row r="138" spans="1:6" x14ac:dyDescent="0.25">
      <c r="A138" s="3">
        <v>135</v>
      </c>
      <c r="B138" s="3" t="s">
        <v>547</v>
      </c>
      <c r="C138" s="3">
        <v>0</v>
      </c>
      <c r="D138" s="3">
        <v>0</v>
      </c>
      <c r="E138" s="3" t="s">
        <v>212</v>
      </c>
      <c r="F138" s="3" t="s">
        <v>215</v>
      </c>
    </row>
    <row r="139" spans="1:6" x14ac:dyDescent="0.25">
      <c r="A139" s="3">
        <v>136</v>
      </c>
      <c r="B139" s="3" t="s">
        <v>547</v>
      </c>
      <c r="C139" s="3">
        <v>0</v>
      </c>
      <c r="D139" s="3">
        <v>0</v>
      </c>
      <c r="E139" s="3" t="s">
        <v>212</v>
      </c>
      <c r="F139" s="3" t="s">
        <v>215</v>
      </c>
    </row>
    <row r="140" spans="1:6" x14ac:dyDescent="0.25">
      <c r="A140" s="3">
        <v>137</v>
      </c>
      <c r="B140" s="3" t="s">
        <v>547</v>
      </c>
      <c r="C140" s="3">
        <v>0</v>
      </c>
      <c r="D140" s="3">
        <v>0</v>
      </c>
      <c r="E140" s="3" t="s">
        <v>212</v>
      </c>
      <c r="F140" s="3" t="s">
        <v>215</v>
      </c>
    </row>
    <row r="141" spans="1:6" x14ac:dyDescent="0.25">
      <c r="A141" s="3">
        <v>138</v>
      </c>
      <c r="B141" s="3" t="s">
        <v>547</v>
      </c>
      <c r="C141" s="3">
        <v>0</v>
      </c>
      <c r="D141" s="3">
        <v>0</v>
      </c>
      <c r="E141" s="3" t="s">
        <v>212</v>
      </c>
      <c r="F141" s="3" t="s">
        <v>215</v>
      </c>
    </row>
    <row r="142" spans="1:6" x14ac:dyDescent="0.25">
      <c r="A142" s="3">
        <v>139</v>
      </c>
      <c r="B142" s="3" t="s">
        <v>547</v>
      </c>
      <c r="C142" s="3">
        <v>0</v>
      </c>
      <c r="D142" s="3">
        <v>0</v>
      </c>
      <c r="E142" s="3" t="s">
        <v>212</v>
      </c>
      <c r="F142" s="3" t="s">
        <v>215</v>
      </c>
    </row>
    <row r="143" spans="1:6" x14ac:dyDescent="0.25">
      <c r="A143" s="3">
        <v>140</v>
      </c>
      <c r="B143" s="3" t="s">
        <v>547</v>
      </c>
      <c r="C143" s="3">
        <v>0</v>
      </c>
      <c r="D143" s="3">
        <v>0</v>
      </c>
      <c r="E143" s="3" t="s">
        <v>212</v>
      </c>
      <c r="F143" s="3" t="s">
        <v>215</v>
      </c>
    </row>
    <row r="144" spans="1:6" x14ac:dyDescent="0.25">
      <c r="A144" s="3">
        <v>141</v>
      </c>
      <c r="B144" s="3" t="s">
        <v>547</v>
      </c>
      <c r="C144" s="3">
        <v>0</v>
      </c>
      <c r="D144" s="3">
        <v>0</v>
      </c>
      <c r="E144" s="3" t="s">
        <v>212</v>
      </c>
      <c r="F144" s="3" t="s">
        <v>215</v>
      </c>
    </row>
    <row r="145" spans="1:6" x14ac:dyDescent="0.25">
      <c r="A145" s="3">
        <v>142</v>
      </c>
      <c r="B145" s="3" t="s">
        <v>547</v>
      </c>
      <c r="C145" s="3">
        <v>0</v>
      </c>
      <c r="D145" s="3">
        <v>0</v>
      </c>
      <c r="E145" s="3" t="s">
        <v>212</v>
      </c>
      <c r="F145" s="3" t="s">
        <v>215</v>
      </c>
    </row>
    <row r="146" spans="1:6" x14ac:dyDescent="0.25">
      <c r="A146" s="3">
        <v>143</v>
      </c>
      <c r="B146" s="3" t="s">
        <v>547</v>
      </c>
      <c r="C146" s="3">
        <v>0</v>
      </c>
      <c r="D146" s="3">
        <v>0</v>
      </c>
      <c r="E146" s="3" t="s">
        <v>212</v>
      </c>
      <c r="F14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6"/>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547</v>
      </c>
      <c r="C105" s="3" t="s">
        <v>215</v>
      </c>
    </row>
    <row r="106" spans="1:3" x14ac:dyDescent="0.25">
      <c r="A106" s="3">
        <v>103</v>
      </c>
      <c r="B106" s="3" t="s">
        <v>547</v>
      </c>
      <c r="C106" s="3" t="s">
        <v>215</v>
      </c>
    </row>
    <row r="107" spans="1:3" x14ac:dyDescent="0.25">
      <c r="A107" s="3">
        <v>104</v>
      </c>
      <c r="B107" s="3" t="s">
        <v>547</v>
      </c>
      <c r="C107" s="3" t="s">
        <v>215</v>
      </c>
    </row>
    <row r="108" spans="1:3" x14ac:dyDescent="0.25">
      <c r="A108" s="3">
        <v>105</v>
      </c>
      <c r="B108" s="3" t="s">
        <v>547</v>
      </c>
      <c r="C108" s="3" t="s">
        <v>215</v>
      </c>
    </row>
    <row r="109" spans="1:3" x14ac:dyDescent="0.25">
      <c r="A109" s="3">
        <v>106</v>
      </c>
      <c r="B109" s="3" t="s">
        <v>547</v>
      </c>
      <c r="C109" s="3" t="s">
        <v>215</v>
      </c>
    </row>
    <row r="110" spans="1:3" x14ac:dyDescent="0.25">
      <c r="A110" s="3">
        <v>107</v>
      </c>
      <c r="B110" s="3" t="s">
        <v>547</v>
      </c>
      <c r="C110" s="3" t="s">
        <v>215</v>
      </c>
    </row>
    <row r="111" spans="1:3" x14ac:dyDescent="0.25">
      <c r="A111" s="3">
        <v>108</v>
      </c>
      <c r="B111" s="3" t="s">
        <v>547</v>
      </c>
      <c r="C111" s="3" t="s">
        <v>215</v>
      </c>
    </row>
    <row r="112" spans="1:3" x14ac:dyDescent="0.25">
      <c r="A112" s="3">
        <v>109</v>
      </c>
      <c r="B112" s="3" t="s">
        <v>547</v>
      </c>
      <c r="C112" s="3" t="s">
        <v>215</v>
      </c>
    </row>
    <row r="113" spans="1:3" x14ac:dyDescent="0.25">
      <c r="A113" s="3">
        <v>110</v>
      </c>
      <c r="B113" s="3" t="s">
        <v>547</v>
      </c>
      <c r="C113" s="3" t="s">
        <v>215</v>
      </c>
    </row>
    <row r="114" spans="1:3" x14ac:dyDescent="0.25">
      <c r="A114" s="3">
        <v>111</v>
      </c>
      <c r="B114" s="3" t="s">
        <v>547</v>
      </c>
      <c r="C114" s="3" t="s">
        <v>215</v>
      </c>
    </row>
    <row r="115" spans="1:3" x14ac:dyDescent="0.25">
      <c r="A115" s="3">
        <v>112</v>
      </c>
      <c r="B115" s="3" t="s">
        <v>547</v>
      </c>
      <c r="C115" s="3" t="s">
        <v>215</v>
      </c>
    </row>
    <row r="116" spans="1:3" x14ac:dyDescent="0.25">
      <c r="A116" s="3">
        <v>113</v>
      </c>
      <c r="B116" s="3" t="s">
        <v>547</v>
      </c>
      <c r="C116" s="3" t="s">
        <v>215</v>
      </c>
    </row>
    <row r="117" spans="1:3" x14ac:dyDescent="0.25">
      <c r="A117" s="3">
        <v>114</v>
      </c>
      <c r="B117" s="3" t="s">
        <v>547</v>
      </c>
      <c r="C117" s="3" t="s">
        <v>215</v>
      </c>
    </row>
    <row r="118" spans="1:3" x14ac:dyDescent="0.25">
      <c r="A118" s="3">
        <v>115</v>
      </c>
      <c r="B118" s="3" t="s">
        <v>547</v>
      </c>
      <c r="C118" s="3" t="s">
        <v>215</v>
      </c>
    </row>
    <row r="119" spans="1:3" x14ac:dyDescent="0.25">
      <c r="A119" s="3">
        <v>116</v>
      </c>
      <c r="B119" s="3" t="s">
        <v>547</v>
      </c>
      <c r="C119" s="3" t="s">
        <v>215</v>
      </c>
    </row>
    <row r="120" spans="1:3" x14ac:dyDescent="0.25">
      <c r="A120" s="3">
        <v>117</v>
      </c>
      <c r="B120" s="3" t="s">
        <v>547</v>
      </c>
      <c r="C120" s="3" t="s">
        <v>215</v>
      </c>
    </row>
    <row r="121" spans="1:3" x14ac:dyDescent="0.25">
      <c r="A121" s="3">
        <v>118</v>
      </c>
      <c r="B121" s="3" t="s">
        <v>547</v>
      </c>
      <c r="C121" s="3" t="s">
        <v>215</v>
      </c>
    </row>
    <row r="122" spans="1:3" x14ac:dyDescent="0.25">
      <c r="A122" s="3">
        <v>119</v>
      </c>
      <c r="B122" s="3" t="s">
        <v>547</v>
      </c>
      <c r="C122" s="3" t="s">
        <v>215</v>
      </c>
    </row>
    <row r="123" spans="1:3" x14ac:dyDescent="0.25">
      <c r="A123" s="3">
        <v>120</v>
      </c>
      <c r="B123" s="3" t="s">
        <v>547</v>
      </c>
      <c r="C123" s="3" t="s">
        <v>215</v>
      </c>
    </row>
    <row r="124" spans="1:3" x14ac:dyDescent="0.25">
      <c r="A124" s="3">
        <v>121</v>
      </c>
      <c r="B124" s="3" t="s">
        <v>547</v>
      </c>
      <c r="C124" s="3" t="s">
        <v>215</v>
      </c>
    </row>
    <row r="125" spans="1:3" x14ac:dyDescent="0.25">
      <c r="A125" s="3">
        <v>122</v>
      </c>
      <c r="B125" s="3" t="s">
        <v>547</v>
      </c>
      <c r="C125" s="3" t="s">
        <v>215</v>
      </c>
    </row>
    <row r="126" spans="1:3" x14ac:dyDescent="0.25">
      <c r="A126" s="3">
        <v>123</v>
      </c>
      <c r="B126" s="3" t="s">
        <v>547</v>
      </c>
      <c r="C126" s="3" t="s">
        <v>215</v>
      </c>
    </row>
    <row r="127" spans="1:3" x14ac:dyDescent="0.25">
      <c r="A127" s="3">
        <v>124</v>
      </c>
      <c r="B127" s="3" t="s">
        <v>547</v>
      </c>
      <c r="C127" s="3" t="s">
        <v>215</v>
      </c>
    </row>
    <row r="128" spans="1:3" x14ac:dyDescent="0.25">
      <c r="A128" s="3">
        <v>125</v>
      </c>
      <c r="B128" s="3" t="s">
        <v>547</v>
      </c>
      <c r="C128" s="3" t="s">
        <v>215</v>
      </c>
    </row>
    <row r="129" spans="1:3" x14ac:dyDescent="0.25">
      <c r="A129" s="3">
        <v>126</v>
      </c>
      <c r="B129" s="3" t="s">
        <v>547</v>
      </c>
      <c r="C129" s="3" t="s">
        <v>215</v>
      </c>
    </row>
    <row r="130" spans="1:3" x14ac:dyDescent="0.25">
      <c r="A130" s="3">
        <v>127</v>
      </c>
      <c r="B130" s="3" t="s">
        <v>547</v>
      </c>
      <c r="C130" s="3" t="s">
        <v>215</v>
      </c>
    </row>
    <row r="131" spans="1:3" x14ac:dyDescent="0.25">
      <c r="A131" s="3">
        <v>128</v>
      </c>
      <c r="B131" s="3" t="s">
        <v>547</v>
      </c>
      <c r="C131" s="3" t="s">
        <v>215</v>
      </c>
    </row>
    <row r="132" spans="1:3" x14ac:dyDescent="0.25">
      <c r="A132" s="3">
        <v>129</v>
      </c>
      <c r="B132" s="3" t="s">
        <v>547</v>
      </c>
      <c r="C132" s="3" t="s">
        <v>215</v>
      </c>
    </row>
    <row r="133" spans="1:3" x14ac:dyDescent="0.25">
      <c r="A133" s="3">
        <v>130</v>
      </c>
      <c r="B133" s="3" t="s">
        <v>547</v>
      </c>
      <c r="C133" s="3" t="s">
        <v>215</v>
      </c>
    </row>
    <row r="134" spans="1:3" x14ac:dyDescent="0.25">
      <c r="A134" s="3">
        <v>131</v>
      </c>
      <c r="B134" s="3" t="s">
        <v>547</v>
      </c>
      <c r="C134" s="3" t="s">
        <v>215</v>
      </c>
    </row>
    <row r="135" spans="1:3" x14ac:dyDescent="0.25">
      <c r="A135" s="3">
        <v>132</v>
      </c>
      <c r="B135" s="3" t="s">
        <v>547</v>
      </c>
      <c r="C135" s="3" t="s">
        <v>215</v>
      </c>
    </row>
    <row r="136" spans="1:3" x14ac:dyDescent="0.25">
      <c r="A136" s="3">
        <v>133</v>
      </c>
      <c r="B136" s="3" t="s">
        <v>547</v>
      </c>
      <c r="C136" s="3" t="s">
        <v>215</v>
      </c>
    </row>
    <row r="137" spans="1:3" x14ac:dyDescent="0.25">
      <c r="A137" s="3">
        <v>134</v>
      </c>
      <c r="B137" s="3" t="s">
        <v>547</v>
      </c>
      <c r="C137" s="3" t="s">
        <v>215</v>
      </c>
    </row>
    <row r="138" spans="1:3" x14ac:dyDescent="0.25">
      <c r="A138" s="3">
        <v>135</v>
      </c>
      <c r="B138" s="3" t="s">
        <v>547</v>
      </c>
      <c r="C138" s="3" t="s">
        <v>215</v>
      </c>
    </row>
    <row r="139" spans="1:3" x14ac:dyDescent="0.25">
      <c r="A139" s="3">
        <v>136</v>
      </c>
      <c r="B139" s="3" t="s">
        <v>547</v>
      </c>
      <c r="C139" s="3" t="s">
        <v>215</v>
      </c>
    </row>
    <row r="140" spans="1:3" x14ac:dyDescent="0.25">
      <c r="A140" s="3">
        <v>137</v>
      </c>
      <c r="B140" s="3" t="s">
        <v>547</v>
      </c>
      <c r="C140" s="3" t="s">
        <v>215</v>
      </c>
    </row>
    <row r="141" spans="1:3" x14ac:dyDescent="0.25">
      <c r="A141" s="3">
        <v>138</v>
      </c>
      <c r="B141" s="3" t="s">
        <v>547</v>
      </c>
      <c r="C141" s="3" t="s">
        <v>215</v>
      </c>
    </row>
    <row r="142" spans="1:3" x14ac:dyDescent="0.25">
      <c r="A142" s="3">
        <v>139</v>
      </c>
      <c r="B142" s="3" t="s">
        <v>547</v>
      </c>
      <c r="C142" s="3" t="s">
        <v>215</v>
      </c>
    </row>
    <row r="143" spans="1:3" x14ac:dyDescent="0.25">
      <c r="A143" s="3">
        <v>140</v>
      </c>
      <c r="B143" s="3" t="s">
        <v>547</v>
      </c>
      <c r="C143" s="3" t="s">
        <v>215</v>
      </c>
    </row>
    <row r="144" spans="1:3" x14ac:dyDescent="0.25">
      <c r="A144" s="3">
        <v>141</v>
      </c>
      <c r="B144" s="3" t="s">
        <v>547</v>
      </c>
      <c r="C144" s="3" t="s">
        <v>215</v>
      </c>
    </row>
    <row r="145" spans="1:3" x14ac:dyDescent="0.25">
      <c r="A145" s="3">
        <v>142</v>
      </c>
      <c r="B145" s="3" t="s">
        <v>547</v>
      </c>
      <c r="C145" s="3" t="s">
        <v>215</v>
      </c>
    </row>
    <row r="146" spans="1:3" x14ac:dyDescent="0.25">
      <c r="A146" s="3">
        <v>143</v>
      </c>
      <c r="B146" s="3" t="s">
        <v>547</v>
      </c>
      <c r="C14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8562</v>
      </c>
      <c r="D4">
        <v>0</v>
      </c>
      <c r="E4" t="s">
        <v>212</v>
      </c>
      <c r="F4" t="s">
        <v>215</v>
      </c>
    </row>
    <row r="5" spans="1:6" x14ac:dyDescent="0.25">
      <c r="A5" s="3">
        <v>2</v>
      </c>
      <c r="B5" s="3" t="s">
        <v>217</v>
      </c>
      <c r="C5" s="3">
        <v>3225</v>
      </c>
      <c r="D5" s="3">
        <v>0</v>
      </c>
      <c r="E5" s="3" t="s">
        <v>212</v>
      </c>
      <c r="F5" s="3" t="s">
        <v>215</v>
      </c>
    </row>
    <row r="6" spans="1:6" x14ac:dyDescent="0.25">
      <c r="A6" s="3">
        <v>3</v>
      </c>
      <c r="B6" s="3" t="s">
        <v>217</v>
      </c>
      <c r="C6" s="3">
        <v>4202.5</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5789.5</v>
      </c>
      <c r="D9" s="3">
        <v>0</v>
      </c>
      <c r="E9" s="3" t="s">
        <v>212</v>
      </c>
      <c r="F9" s="3" t="s">
        <v>215</v>
      </c>
    </row>
    <row r="10" spans="1:6" x14ac:dyDescent="0.25">
      <c r="A10" s="3">
        <v>7</v>
      </c>
      <c r="B10" s="3" t="s">
        <v>217</v>
      </c>
      <c r="C10" s="3">
        <v>5789.5</v>
      </c>
      <c r="D10" s="3">
        <v>0</v>
      </c>
      <c r="E10" s="3" t="s">
        <v>212</v>
      </c>
      <c r="F10" s="3" t="s">
        <v>215</v>
      </c>
    </row>
    <row r="11" spans="1:6" x14ac:dyDescent="0.25">
      <c r="A11" s="3">
        <v>8</v>
      </c>
      <c r="B11" s="3" t="s">
        <v>217</v>
      </c>
      <c r="C11" s="3">
        <v>5789.5</v>
      </c>
      <c r="D11" s="3">
        <v>0</v>
      </c>
      <c r="E11" s="3" t="s">
        <v>212</v>
      </c>
      <c r="F11" s="3" t="s">
        <v>215</v>
      </c>
    </row>
    <row r="12" spans="1:6" x14ac:dyDescent="0.25">
      <c r="A12" s="3">
        <v>9</v>
      </c>
      <c r="B12" s="3" t="s">
        <v>217</v>
      </c>
      <c r="C12" s="3">
        <v>5789.5</v>
      </c>
      <c r="D12" s="3">
        <v>0</v>
      </c>
      <c r="E12" s="3" t="s">
        <v>212</v>
      </c>
      <c r="F12" s="3" t="s">
        <v>215</v>
      </c>
    </row>
    <row r="13" spans="1:6" x14ac:dyDescent="0.25">
      <c r="A13" s="3">
        <v>10</v>
      </c>
      <c r="B13" s="3" t="s">
        <v>217</v>
      </c>
      <c r="C13" s="3">
        <v>5789.5</v>
      </c>
      <c r="D13" s="3">
        <v>0</v>
      </c>
      <c r="E13" s="3" t="s">
        <v>212</v>
      </c>
      <c r="F13" s="3" t="s">
        <v>215</v>
      </c>
    </row>
    <row r="14" spans="1:6" x14ac:dyDescent="0.25">
      <c r="A14" s="3">
        <v>11</v>
      </c>
      <c r="B14" s="3" t="s">
        <v>217</v>
      </c>
      <c r="C14" s="3">
        <v>5789.5</v>
      </c>
      <c r="D14" s="3">
        <v>0</v>
      </c>
      <c r="E14" s="3" t="s">
        <v>212</v>
      </c>
      <c r="F14" s="3" t="s">
        <v>215</v>
      </c>
    </row>
    <row r="15" spans="1:6" x14ac:dyDescent="0.25">
      <c r="A15" s="3">
        <v>12</v>
      </c>
      <c r="B15" s="3" t="s">
        <v>217</v>
      </c>
      <c r="C15" s="3">
        <v>5789.5</v>
      </c>
      <c r="D15" s="3">
        <v>0</v>
      </c>
      <c r="E15" s="3" t="s">
        <v>212</v>
      </c>
      <c r="F15" s="3" t="s">
        <v>215</v>
      </c>
    </row>
    <row r="16" spans="1:6" x14ac:dyDescent="0.25">
      <c r="A16" s="3">
        <v>13</v>
      </c>
      <c r="B16" s="3" t="s">
        <v>217</v>
      </c>
      <c r="C16" s="3">
        <v>5789.5</v>
      </c>
      <c r="D16" s="3">
        <v>0</v>
      </c>
      <c r="E16" s="3" t="s">
        <v>212</v>
      </c>
      <c r="F16" s="3" t="s">
        <v>215</v>
      </c>
    </row>
    <row r="17" spans="1:6" x14ac:dyDescent="0.25">
      <c r="A17" s="3">
        <v>14</v>
      </c>
      <c r="B17" s="3" t="s">
        <v>217</v>
      </c>
      <c r="C17" s="3">
        <v>5789.5</v>
      </c>
      <c r="D17" s="3">
        <v>0</v>
      </c>
      <c r="E17" s="3" t="s">
        <v>212</v>
      </c>
      <c r="F17" s="3" t="s">
        <v>215</v>
      </c>
    </row>
    <row r="18" spans="1:6" x14ac:dyDescent="0.25">
      <c r="A18" s="3">
        <v>15</v>
      </c>
      <c r="B18" s="3" t="s">
        <v>217</v>
      </c>
      <c r="C18" s="3">
        <v>5789.5</v>
      </c>
      <c r="D18" s="3">
        <v>0</v>
      </c>
      <c r="E18" s="3" t="s">
        <v>212</v>
      </c>
      <c r="F18" s="3" t="s">
        <v>215</v>
      </c>
    </row>
    <row r="19" spans="1:6" x14ac:dyDescent="0.25">
      <c r="A19" s="3">
        <v>16</v>
      </c>
      <c r="B19" s="3" t="s">
        <v>217</v>
      </c>
      <c r="C19" s="3">
        <v>5789.5</v>
      </c>
      <c r="D19" s="3">
        <v>0</v>
      </c>
      <c r="E19" s="3" t="s">
        <v>212</v>
      </c>
      <c r="F19" s="3" t="s">
        <v>215</v>
      </c>
    </row>
    <row r="20" spans="1:6" x14ac:dyDescent="0.25">
      <c r="A20" s="3">
        <v>17</v>
      </c>
      <c r="B20" s="3" t="s">
        <v>217</v>
      </c>
      <c r="C20" s="3">
        <v>5789.5</v>
      </c>
      <c r="D20" s="3">
        <v>0</v>
      </c>
      <c r="E20" s="3" t="s">
        <v>212</v>
      </c>
      <c r="F20" s="3" t="s">
        <v>215</v>
      </c>
    </row>
    <row r="21" spans="1:6" x14ac:dyDescent="0.25">
      <c r="A21" s="3">
        <v>18</v>
      </c>
      <c r="B21" s="3" t="s">
        <v>217</v>
      </c>
      <c r="C21" s="3">
        <v>5789.5</v>
      </c>
      <c r="D21" s="3">
        <v>0</v>
      </c>
      <c r="E21" s="3" t="s">
        <v>212</v>
      </c>
      <c r="F21" s="3" t="s">
        <v>215</v>
      </c>
    </row>
    <row r="22" spans="1:6" x14ac:dyDescent="0.25">
      <c r="A22" s="3">
        <v>19</v>
      </c>
      <c r="B22" s="3" t="s">
        <v>217</v>
      </c>
      <c r="C22" s="3">
        <v>5656.5</v>
      </c>
      <c r="D22" s="3">
        <v>0</v>
      </c>
      <c r="E22" s="3" t="s">
        <v>212</v>
      </c>
      <c r="F22" s="3" t="s">
        <v>215</v>
      </c>
    </row>
    <row r="23" spans="1:6" x14ac:dyDescent="0.25">
      <c r="A23" s="3">
        <v>20</v>
      </c>
      <c r="B23" s="3" t="s">
        <v>217</v>
      </c>
      <c r="C23" s="3">
        <v>5589</v>
      </c>
      <c r="D23" s="3">
        <v>0</v>
      </c>
      <c r="E23" s="3" t="s">
        <v>212</v>
      </c>
      <c r="F23" s="3" t="s">
        <v>215</v>
      </c>
    </row>
    <row r="24" spans="1:6" x14ac:dyDescent="0.25">
      <c r="A24" s="3">
        <v>21</v>
      </c>
      <c r="B24" s="3" t="s">
        <v>217</v>
      </c>
      <c r="C24" s="3">
        <v>5589</v>
      </c>
      <c r="D24" s="3">
        <v>0</v>
      </c>
      <c r="E24" s="3" t="s">
        <v>212</v>
      </c>
      <c r="F24" s="3" t="s">
        <v>215</v>
      </c>
    </row>
    <row r="25" spans="1:6" x14ac:dyDescent="0.25">
      <c r="A25" s="3">
        <v>22</v>
      </c>
      <c r="B25" s="3" t="s">
        <v>217</v>
      </c>
      <c r="C25" s="3">
        <v>5589</v>
      </c>
      <c r="D25" s="3">
        <v>0</v>
      </c>
      <c r="E25" s="3" t="s">
        <v>212</v>
      </c>
      <c r="F25" s="3" t="s">
        <v>215</v>
      </c>
    </row>
    <row r="26" spans="1:6" x14ac:dyDescent="0.25">
      <c r="A26" s="3">
        <v>23</v>
      </c>
      <c r="B26" s="3" t="s">
        <v>217</v>
      </c>
      <c r="C26" s="3">
        <v>5589</v>
      </c>
      <c r="D26" s="3">
        <v>0</v>
      </c>
      <c r="E26" s="3" t="s">
        <v>212</v>
      </c>
      <c r="F26" s="3" t="s">
        <v>215</v>
      </c>
    </row>
    <row r="27" spans="1:6" x14ac:dyDescent="0.25">
      <c r="A27" s="3">
        <v>24</v>
      </c>
      <c r="B27" s="3" t="s">
        <v>217</v>
      </c>
      <c r="C27" s="3">
        <v>5589</v>
      </c>
      <c r="D27" s="3">
        <v>0</v>
      </c>
      <c r="E27" s="3" t="s">
        <v>212</v>
      </c>
      <c r="F27" s="3" t="s">
        <v>215</v>
      </c>
    </row>
    <row r="28" spans="1:6" x14ac:dyDescent="0.25">
      <c r="A28" s="3">
        <v>25</v>
      </c>
      <c r="B28" s="3" t="s">
        <v>217</v>
      </c>
      <c r="C28" s="3">
        <v>5589</v>
      </c>
      <c r="D28" s="3">
        <v>0</v>
      </c>
      <c r="E28" s="3" t="s">
        <v>212</v>
      </c>
      <c r="F28" s="3" t="s">
        <v>215</v>
      </c>
    </row>
    <row r="29" spans="1:6" x14ac:dyDescent="0.25">
      <c r="A29" s="3">
        <v>26</v>
      </c>
      <c r="B29" s="3" t="s">
        <v>217</v>
      </c>
      <c r="C29" s="3">
        <v>5589</v>
      </c>
      <c r="D29" s="3">
        <v>0</v>
      </c>
      <c r="E29" s="3" t="s">
        <v>212</v>
      </c>
      <c r="F29" s="3" t="s">
        <v>215</v>
      </c>
    </row>
    <row r="30" spans="1:6" x14ac:dyDescent="0.25">
      <c r="A30" s="3">
        <v>27</v>
      </c>
      <c r="B30" s="3" t="s">
        <v>217</v>
      </c>
      <c r="C30" s="3">
        <v>5589</v>
      </c>
      <c r="D30" s="3">
        <v>0</v>
      </c>
      <c r="E30" s="3" t="s">
        <v>212</v>
      </c>
      <c r="F30" s="3" t="s">
        <v>215</v>
      </c>
    </row>
    <row r="31" spans="1:6" x14ac:dyDescent="0.25">
      <c r="A31" s="3">
        <v>28</v>
      </c>
      <c r="B31" s="3" t="s">
        <v>217</v>
      </c>
      <c r="C31" s="3">
        <v>5589</v>
      </c>
      <c r="D31" s="3">
        <v>0</v>
      </c>
      <c r="E31" s="3" t="s">
        <v>212</v>
      </c>
      <c r="F31" s="3" t="s">
        <v>215</v>
      </c>
    </row>
    <row r="32" spans="1:6" x14ac:dyDescent="0.25">
      <c r="A32" s="3">
        <v>29</v>
      </c>
      <c r="B32" s="3" t="s">
        <v>217</v>
      </c>
      <c r="C32" s="3">
        <v>5589</v>
      </c>
      <c r="D32" s="3">
        <v>0</v>
      </c>
      <c r="E32" s="3" t="s">
        <v>212</v>
      </c>
      <c r="F32" s="3" t="s">
        <v>215</v>
      </c>
    </row>
    <row r="33" spans="1:6" x14ac:dyDescent="0.25">
      <c r="A33" s="3">
        <v>30</v>
      </c>
      <c r="B33" s="3" t="s">
        <v>217</v>
      </c>
      <c r="C33" s="3">
        <v>5589</v>
      </c>
      <c r="D33" s="3">
        <v>0</v>
      </c>
      <c r="E33" s="3" t="s">
        <v>212</v>
      </c>
      <c r="F33" s="3" t="s">
        <v>215</v>
      </c>
    </row>
    <row r="34" spans="1:6" x14ac:dyDescent="0.25">
      <c r="A34" s="3">
        <v>31</v>
      </c>
      <c r="B34" s="3" t="s">
        <v>217</v>
      </c>
      <c r="C34" s="3">
        <v>4313</v>
      </c>
      <c r="D34" s="3">
        <v>0</v>
      </c>
      <c r="E34" s="3" t="s">
        <v>212</v>
      </c>
      <c r="F34" s="3" t="s">
        <v>215</v>
      </c>
    </row>
    <row r="35" spans="1:6" x14ac:dyDescent="0.25">
      <c r="A35" s="3">
        <v>32</v>
      </c>
      <c r="B35" s="3" t="s">
        <v>217</v>
      </c>
      <c r="C35" s="3">
        <v>4895.8</v>
      </c>
      <c r="D35" s="3">
        <v>0</v>
      </c>
      <c r="E35" s="3" t="s">
        <v>212</v>
      </c>
      <c r="F35" s="3" t="s">
        <v>215</v>
      </c>
    </row>
    <row r="36" spans="1:6" x14ac:dyDescent="0.25">
      <c r="A36" s="3">
        <v>33</v>
      </c>
      <c r="B36" s="3" t="s">
        <v>217</v>
      </c>
      <c r="C36" s="3">
        <v>6595.73</v>
      </c>
      <c r="D36" s="3">
        <v>0</v>
      </c>
      <c r="E36" s="3" t="s">
        <v>212</v>
      </c>
      <c r="F36" s="3" t="s">
        <v>215</v>
      </c>
    </row>
    <row r="37" spans="1:6" x14ac:dyDescent="0.25">
      <c r="A37" s="3">
        <v>34</v>
      </c>
      <c r="B37" s="3" t="s">
        <v>217</v>
      </c>
      <c r="C37" s="3">
        <v>5649</v>
      </c>
      <c r="D37" s="3">
        <v>0</v>
      </c>
      <c r="E37" s="3" t="s">
        <v>212</v>
      </c>
      <c r="F37" s="3" t="s">
        <v>215</v>
      </c>
    </row>
    <row r="38" spans="1:6" x14ac:dyDescent="0.25">
      <c r="A38" s="3">
        <v>35</v>
      </c>
      <c r="B38" s="3" t="s">
        <v>217</v>
      </c>
      <c r="C38" s="3">
        <v>6025.6</v>
      </c>
      <c r="D38" s="3">
        <v>0</v>
      </c>
      <c r="E38" s="3" t="s">
        <v>212</v>
      </c>
      <c r="F38" s="3" t="s">
        <v>215</v>
      </c>
    </row>
    <row r="39" spans="1:6" x14ac:dyDescent="0.25">
      <c r="A39" s="3">
        <v>36</v>
      </c>
      <c r="B39" s="3" t="s">
        <v>217</v>
      </c>
      <c r="C39" s="3">
        <v>5649</v>
      </c>
      <c r="D39" s="3">
        <v>0</v>
      </c>
      <c r="E39" s="3" t="s">
        <v>212</v>
      </c>
      <c r="F39" s="3" t="s">
        <v>215</v>
      </c>
    </row>
    <row r="40" spans="1:6" x14ac:dyDescent="0.25">
      <c r="A40" s="3">
        <v>37</v>
      </c>
      <c r="B40" s="3" t="s">
        <v>217</v>
      </c>
      <c r="C40" s="3">
        <v>6025.6</v>
      </c>
      <c r="D40" s="3">
        <v>0</v>
      </c>
      <c r="E40" s="3" t="s">
        <v>212</v>
      </c>
      <c r="F40" s="3" t="s">
        <v>215</v>
      </c>
    </row>
    <row r="41" spans="1:6" x14ac:dyDescent="0.25">
      <c r="A41" s="3">
        <v>38</v>
      </c>
      <c r="B41" s="3" t="s">
        <v>217</v>
      </c>
      <c r="C41" s="3">
        <v>6183.5</v>
      </c>
      <c r="D41" s="3">
        <v>0</v>
      </c>
      <c r="E41" s="3" t="s">
        <v>212</v>
      </c>
      <c r="F41" s="3" t="s">
        <v>215</v>
      </c>
    </row>
    <row r="42" spans="1:6" x14ac:dyDescent="0.25">
      <c r="A42" s="3">
        <v>39</v>
      </c>
      <c r="B42" s="3" t="s">
        <v>217</v>
      </c>
      <c r="C42" s="3">
        <v>4895.8</v>
      </c>
      <c r="D42" s="3">
        <v>0</v>
      </c>
      <c r="E42" s="3" t="s">
        <v>212</v>
      </c>
      <c r="F42" s="3" t="s">
        <v>215</v>
      </c>
    </row>
    <row r="43" spans="1:6" x14ac:dyDescent="0.25">
      <c r="A43" s="3">
        <v>40</v>
      </c>
      <c r="B43" s="3" t="s">
        <v>217</v>
      </c>
      <c r="C43" s="3">
        <v>6025.6</v>
      </c>
      <c r="D43" s="3">
        <v>0</v>
      </c>
      <c r="E43" s="3" t="s">
        <v>212</v>
      </c>
      <c r="F43" s="3" t="s">
        <v>215</v>
      </c>
    </row>
    <row r="44" spans="1:6" x14ac:dyDescent="0.25">
      <c r="A44" s="3">
        <v>41</v>
      </c>
      <c r="B44" s="3" t="s">
        <v>217</v>
      </c>
      <c r="C44" s="3">
        <v>6595.73</v>
      </c>
      <c r="D44" s="3">
        <v>0</v>
      </c>
      <c r="E44" s="3" t="s">
        <v>212</v>
      </c>
      <c r="F44" s="3" t="s">
        <v>215</v>
      </c>
    </row>
    <row r="45" spans="1:6" x14ac:dyDescent="0.25">
      <c r="A45" s="3">
        <v>42</v>
      </c>
      <c r="B45" s="3" t="s">
        <v>217</v>
      </c>
      <c r="C45" s="3">
        <v>6025.6</v>
      </c>
      <c r="D45" s="3">
        <v>0</v>
      </c>
      <c r="E45" s="3" t="s">
        <v>212</v>
      </c>
      <c r="F45" s="3" t="s">
        <v>215</v>
      </c>
    </row>
    <row r="46" spans="1:6" x14ac:dyDescent="0.25">
      <c r="A46" s="3">
        <v>43</v>
      </c>
      <c r="B46" s="3" t="s">
        <v>217</v>
      </c>
      <c r="C46" s="3">
        <v>5653</v>
      </c>
      <c r="D46" s="3">
        <v>0</v>
      </c>
      <c r="E46" s="3" t="s">
        <v>212</v>
      </c>
      <c r="F46" s="3" t="s">
        <v>215</v>
      </c>
    </row>
    <row r="47" spans="1:6" x14ac:dyDescent="0.25">
      <c r="A47" s="3">
        <v>44</v>
      </c>
      <c r="B47" s="3" t="s">
        <v>217</v>
      </c>
      <c r="C47" s="3">
        <v>6029.6</v>
      </c>
      <c r="D47" s="3">
        <v>0</v>
      </c>
      <c r="E47" s="3" t="s">
        <v>212</v>
      </c>
      <c r="F47" s="3" t="s">
        <v>215</v>
      </c>
    </row>
    <row r="48" spans="1:6" x14ac:dyDescent="0.25">
      <c r="A48" s="3">
        <v>45</v>
      </c>
      <c r="B48" s="3" t="s">
        <v>217</v>
      </c>
      <c r="C48" s="3">
        <v>6029.6</v>
      </c>
      <c r="D48" s="3">
        <v>0</v>
      </c>
      <c r="E48" s="3" t="s">
        <v>212</v>
      </c>
      <c r="F48" s="3" t="s">
        <v>215</v>
      </c>
    </row>
    <row r="49" spans="1:6" x14ac:dyDescent="0.25">
      <c r="A49" s="3">
        <v>46</v>
      </c>
      <c r="B49" s="3" t="s">
        <v>217</v>
      </c>
      <c r="C49" s="3">
        <v>5739.73</v>
      </c>
      <c r="D49" s="3">
        <v>0</v>
      </c>
      <c r="E49" s="3" t="s">
        <v>212</v>
      </c>
      <c r="F49" s="3" t="s">
        <v>215</v>
      </c>
    </row>
    <row r="50" spans="1:6" x14ac:dyDescent="0.25">
      <c r="A50" s="3">
        <v>47</v>
      </c>
      <c r="B50" s="3" t="s">
        <v>217</v>
      </c>
      <c r="C50" s="3">
        <v>5739.73</v>
      </c>
      <c r="D50" s="3">
        <v>0</v>
      </c>
      <c r="E50" s="3" t="s">
        <v>212</v>
      </c>
      <c r="F50" s="3" t="s">
        <v>215</v>
      </c>
    </row>
    <row r="51" spans="1:6" x14ac:dyDescent="0.25">
      <c r="A51" s="3">
        <v>48</v>
      </c>
      <c r="B51" s="3" t="s">
        <v>217</v>
      </c>
      <c r="C51" s="3">
        <v>5381</v>
      </c>
      <c r="D51" s="3">
        <v>0</v>
      </c>
      <c r="E51" s="3" t="s">
        <v>212</v>
      </c>
      <c r="F51" s="3" t="s">
        <v>215</v>
      </c>
    </row>
    <row r="52" spans="1:6" x14ac:dyDescent="0.25">
      <c r="A52" s="3">
        <v>49</v>
      </c>
      <c r="B52" s="3" t="s">
        <v>217</v>
      </c>
      <c r="C52" s="3">
        <v>6311.47</v>
      </c>
      <c r="D52" s="3">
        <v>0</v>
      </c>
      <c r="E52" s="3" t="s">
        <v>212</v>
      </c>
      <c r="F52" s="3" t="s">
        <v>215</v>
      </c>
    </row>
    <row r="53" spans="1:6" x14ac:dyDescent="0.25">
      <c r="A53" s="3">
        <v>50</v>
      </c>
      <c r="B53" s="3" t="s">
        <v>217</v>
      </c>
      <c r="C53" s="3">
        <v>5381</v>
      </c>
      <c r="D53" s="3">
        <v>0</v>
      </c>
      <c r="E53" s="3" t="s">
        <v>212</v>
      </c>
      <c r="F53" s="3" t="s">
        <v>215</v>
      </c>
    </row>
    <row r="54" spans="1:6" x14ac:dyDescent="0.25">
      <c r="A54" s="3">
        <v>51</v>
      </c>
      <c r="B54" s="3" t="s">
        <v>217</v>
      </c>
      <c r="C54" s="3">
        <v>6311.47</v>
      </c>
      <c r="D54" s="3">
        <v>0</v>
      </c>
      <c r="E54" s="3" t="s">
        <v>212</v>
      </c>
      <c r="F54" s="3" t="s">
        <v>215</v>
      </c>
    </row>
    <row r="55" spans="1:6" x14ac:dyDescent="0.25">
      <c r="A55" s="3">
        <v>52</v>
      </c>
      <c r="B55" s="3" t="s">
        <v>217</v>
      </c>
      <c r="C55" s="3">
        <v>6311.47</v>
      </c>
      <c r="D55" s="3">
        <v>0</v>
      </c>
      <c r="E55" s="3" t="s">
        <v>212</v>
      </c>
      <c r="F55" s="3" t="s">
        <v>215</v>
      </c>
    </row>
    <row r="56" spans="1:6" x14ac:dyDescent="0.25">
      <c r="A56" s="3">
        <v>53</v>
      </c>
      <c r="B56" s="3" t="s">
        <v>217</v>
      </c>
      <c r="C56" s="3">
        <v>4623.2299999999996</v>
      </c>
      <c r="D56" s="3">
        <v>0</v>
      </c>
      <c r="E56" s="3" t="s">
        <v>212</v>
      </c>
      <c r="F56" s="3" t="s">
        <v>215</v>
      </c>
    </row>
    <row r="57" spans="1:6" x14ac:dyDescent="0.25">
      <c r="A57" s="3">
        <v>54</v>
      </c>
      <c r="B57" s="3" t="s">
        <v>217</v>
      </c>
      <c r="C57" s="3">
        <v>5690.13</v>
      </c>
      <c r="D57" s="3">
        <v>0</v>
      </c>
      <c r="E57" s="3" t="s">
        <v>212</v>
      </c>
      <c r="F57" s="3" t="s">
        <v>215</v>
      </c>
    </row>
    <row r="58" spans="1:6" x14ac:dyDescent="0.25">
      <c r="A58" s="3">
        <v>55</v>
      </c>
      <c r="B58" s="3" t="s">
        <v>217</v>
      </c>
      <c r="C58" s="3">
        <v>5334.5</v>
      </c>
      <c r="D58" s="3">
        <v>0</v>
      </c>
      <c r="E58" s="3" t="s">
        <v>212</v>
      </c>
      <c r="F58" s="3" t="s">
        <v>215</v>
      </c>
    </row>
    <row r="59" spans="1:6" x14ac:dyDescent="0.25">
      <c r="A59" s="3">
        <v>56</v>
      </c>
      <c r="B59" s="3" t="s">
        <v>217</v>
      </c>
      <c r="C59" s="3">
        <v>6261.33</v>
      </c>
      <c r="D59" s="3">
        <v>0</v>
      </c>
      <c r="E59" s="3" t="s">
        <v>212</v>
      </c>
      <c r="F59" s="3" t="s">
        <v>215</v>
      </c>
    </row>
    <row r="60" spans="1:6" x14ac:dyDescent="0.25">
      <c r="A60" s="3">
        <v>57</v>
      </c>
      <c r="B60" s="3" t="s">
        <v>217</v>
      </c>
      <c r="C60" s="3">
        <v>4623.2299999999996</v>
      </c>
      <c r="D60" s="3">
        <v>0</v>
      </c>
      <c r="E60" s="3" t="s">
        <v>212</v>
      </c>
      <c r="F60" s="3" t="s">
        <v>215</v>
      </c>
    </row>
    <row r="61" spans="1:6" x14ac:dyDescent="0.25">
      <c r="A61" s="3">
        <v>58</v>
      </c>
      <c r="B61" s="3" t="s">
        <v>217</v>
      </c>
      <c r="C61" s="3">
        <v>6261.33</v>
      </c>
      <c r="D61" s="3">
        <v>0</v>
      </c>
      <c r="E61" s="3" t="s">
        <v>212</v>
      </c>
      <c r="F61" s="3" t="s">
        <v>215</v>
      </c>
    </row>
    <row r="62" spans="1:6" x14ac:dyDescent="0.25">
      <c r="A62" s="3">
        <v>59</v>
      </c>
      <c r="B62" s="3" t="s">
        <v>217</v>
      </c>
      <c r="C62" s="3">
        <v>5334.5</v>
      </c>
      <c r="D62" s="3">
        <v>0</v>
      </c>
      <c r="E62" s="3" t="s">
        <v>212</v>
      </c>
      <c r="F62" s="3" t="s">
        <v>215</v>
      </c>
    </row>
    <row r="63" spans="1:6" x14ac:dyDescent="0.25">
      <c r="A63" s="3">
        <v>60</v>
      </c>
      <c r="B63" s="3" t="s">
        <v>217</v>
      </c>
      <c r="C63" s="3">
        <v>4623.2299999999996</v>
      </c>
      <c r="D63" s="3">
        <v>0</v>
      </c>
      <c r="E63" s="3" t="s">
        <v>212</v>
      </c>
      <c r="F63" s="3" t="s">
        <v>215</v>
      </c>
    </row>
    <row r="64" spans="1:6" x14ac:dyDescent="0.25">
      <c r="A64" s="3">
        <v>61</v>
      </c>
      <c r="B64" s="3" t="s">
        <v>217</v>
      </c>
      <c r="C64" s="3">
        <v>4623.2299999999996</v>
      </c>
      <c r="D64" s="3">
        <v>0</v>
      </c>
      <c r="E64" s="3" t="s">
        <v>212</v>
      </c>
      <c r="F64" s="3" t="s">
        <v>215</v>
      </c>
    </row>
    <row r="65" spans="1:6" x14ac:dyDescent="0.25">
      <c r="A65" s="3">
        <v>62</v>
      </c>
      <c r="B65" s="3" t="s">
        <v>217</v>
      </c>
      <c r="C65" s="3">
        <v>6261.33</v>
      </c>
      <c r="D65" s="3">
        <v>0</v>
      </c>
      <c r="E65" s="3" t="s">
        <v>212</v>
      </c>
      <c r="F65" s="3" t="s">
        <v>215</v>
      </c>
    </row>
    <row r="66" spans="1:6" x14ac:dyDescent="0.25">
      <c r="A66" s="3">
        <v>63</v>
      </c>
      <c r="B66" s="3" t="s">
        <v>217</v>
      </c>
      <c r="C66" s="3">
        <v>4495.3999999999996</v>
      </c>
      <c r="D66" s="3">
        <v>0</v>
      </c>
      <c r="E66" s="3" t="s">
        <v>212</v>
      </c>
      <c r="F66" s="3" t="s">
        <v>215</v>
      </c>
    </row>
    <row r="67" spans="1:6" x14ac:dyDescent="0.25">
      <c r="A67" s="3">
        <v>64</v>
      </c>
      <c r="B67" s="3" t="s">
        <v>217</v>
      </c>
      <c r="C67" s="3">
        <v>5532.8</v>
      </c>
      <c r="D67" s="3">
        <v>0</v>
      </c>
      <c r="E67" s="3" t="s">
        <v>212</v>
      </c>
      <c r="F67" s="3" t="s">
        <v>215</v>
      </c>
    </row>
    <row r="68" spans="1:6" x14ac:dyDescent="0.25">
      <c r="A68" s="3">
        <v>65</v>
      </c>
      <c r="B68" s="3" t="s">
        <v>217</v>
      </c>
      <c r="C68" s="3">
        <v>5187</v>
      </c>
      <c r="D68" s="3">
        <v>0</v>
      </c>
      <c r="E68" s="3" t="s">
        <v>212</v>
      </c>
      <c r="F68" s="3" t="s">
        <v>215</v>
      </c>
    </row>
    <row r="69" spans="1:6" x14ac:dyDescent="0.25">
      <c r="A69" s="3">
        <v>66</v>
      </c>
      <c r="B69" s="3" t="s">
        <v>217</v>
      </c>
      <c r="C69" s="3">
        <v>6105.07</v>
      </c>
      <c r="D69" s="3">
        <v>0</v>
      </c>
      <c r="E69" s="3" t="s">
        <v>212</v>
      </c>
      <c r="F69" s="3" t="s">
        <v>215</v>
      </c>
    </row>
    <row r="70" spans="1:6" x14ac:dyDescent="0.25">
      <c r="A70" s="3">
        <v>67</v>
      </c>
      <c r="B70" s="3" t="s">
        <v>217</v>
      </c>
      <c r="C70" s="3">
        <v>6105.07</v>
      </c>
      <c r="D70" s="3">
        <v>0</v>
      </c>
      <c r="E70" s="3" t="s">
        <v>212</v>
      </c>
      <c r="F70" s="3" t="s">
        <v>215</v>
      </c>
    </row>
    <row r="71" spans="1:6" x14ac:dyDescent="0.25">
      <c r="A71" s="3">
        <v>68</v>
      </c>
      <c r="B71" s="3" t="s">
        <v>217</v>
      </c>
      <c r="C71" s="3">
        <v>5532.8</v>
      </c>
      <c r="D71" s="3">
        <v>0</v>
      </c>
      <c r="E71" s="3" t="s">
        <v>212</v>
      </c>
      <c r="F71" s="3" t="s">
        <v>215</v>
      </c>
    </row>
    <row r="72" spans="1:6" x14ac:dyDescent="0.25">
      <c r="A72" s="3">
        <v>69</v>
      </c>
      <c r="B72" s="3" t="s">
        <v>217</v>
      </c>
      <c r="C72" s="3">
        <v>5187</v>
      </c>
      <c r="D72" s="3">
        <v>0</v>
      </c>
      <c r="E72" s="3" t="s">
        <v>212</v>
      </c>
      <c r="F72" s="3" t="s">
        <v>215</v>
      </c>
    </row>
    <row r="73" spans="1:6" x14ac:dyDescent="0.25">
      <c r="A73" s="3">
        <v>70</v>
      </c>
      <c r="B73" s="3" t="s">
        <v>217</v>
      </c>
      <c r="C73" s="3">
        <v>5532.8</v>
      </c>
      <c r="D73" s="3">
        <v>0</v>
      </c>
      <c r="E73" s="3" t="s">
        <v>212</v>
      </c>
      <c r="F73" s="3" t="s">
        <v>215</v>
      </c>
    </row>
    <row r="74" spans="1:6" x14ac:dyDescent="0.25">
      <c r="A74" s="3">
        <v>71</v>
      </c>
      <c r="B74" s="3" t="s">
        <v>217</v>
      </c>
      <c r="C74" s="3">
        <v>4679.83</v>
      </c>
      <c r="D74" s="3">
        <v>0</v>
      </c>
      <c r="E74" s="3" t="s">
        <v>212</v>
      </c>
      <c r="F74" s="3" t="s">
        <v>215</v>
      </c>
    </row>
    <row r="75" spans="1:6" x14ac:dyDescent="0.25">
      <c r="A75" s="3">
        <v>72</v>
      </c>
      <c r="B75" s="3" t="s">
        <v>217</v>
      </c>
      <c r="C75" s="3">
        <v>5532.8</v>
      </c>
      <c r="D75" s="3">
        <v>0</v>
      </c>
      <c r="E75" s="3" t="s">
        <v>212</v>
      </c>
      <c r="F75" s="3" t="s">
        <v>215</v>
      </c>
    </row>
    <row r="76" spans="1:6" x14ac:dyDescent="0.25">
      <c r="A76" s="3">
        <v>73</v>
      </c>
      <c r="B76" s="3" t="s">
        <v>217</v>
      </c>
      <c r="C76" s="3">
        <v>5187</v>
      </c>
      <c r="D76" s="3">
        <v>0</v>
      </c>
      <c r="E76" s="3" t="s">
        <v>212</v>
      </c>
      <c r="F76" s="3" t="s">
        <v>215</v>
      </c>
    </row>
    <row r="77" spans="1:6" x14ac:dyDescent="0.25">
      <c r="A77" s="3">
        <v>74</v>
      </c>
      <c r="B77" s="3" t="s">
        <v>217</v>
      </c>
      <c r="C77" s="3">
        <v>5191</v>
      </c>
      <c r="D77" s="3">
        <v>0</v>
      </c>
      <c r="E77" s="3" t="s">
        <v>212</v>
      </c>
      <c r="F77" s="3" t="s">
        <v>215</v>
      </c>
    </row>
    <row r="78" spans="1:6" x14ac:dyDescent="0.25">
      <c r="A78" s="3">
        <v>75</v>
      </c>
      <c r="B78" s="3" t="s">
        <v>217</v>
      </c>
      <c r="C78" s="3">
        <v>5536.8</v>
      </c>
      <c r="D78" s="3">
        <v>0</v>
      </c>
      <c r="E78" s="3" t="s">
        <v>212</v>
      </c>
      <c r="F78" s="3" t="s">
        <v>215</v>
      </c>
    </row>
    <row r="79" spans="1:6" x14ac:dyDescent="0.25">
      <c r="A79" s="3">
        <v>76</v>
      </c>
      <c r="B79" s="3" t="s">
        <v>217</v>
      </c>
      <c r="C79" s="3">
        <v>5536.8</v>
      </c>
      <c r="D79" s="3">
        <v>0</v>
      </c>
      <c r="E79" s="3" t="s">
        <v>212</v>
      </c>
      <c r="F79" s="3" t="s">
        <v>215</v>
      </c>
    </row>
    <row r="80" spans="1:6" x14ac:dyDescent="0.25">
      <c r="A80" s="3">
        <v>77</v>
      </c>
      <c r="B80" s="3" t="s">
        <v>217</v>
      </c>
      <c r="C80" s="3">
        <v>4495.3999999999996</v>
      </c>
      <c r="D80" s="3">
        <v>0</v>
      </c>
      <c r="E80" s="3" t="s">
        <v>212</v>
      </c>
      <c r="F80" s="3" t="s">
        <v>215</v>
      </c>
    </row>
    <row r="81" spans="1:6" x14ac:dyDescent="0.25">
      <c r="A81" s="3">
        <v>78</v>
      </c>
      <c r="B81" s="3" t="s">
        <v>217</v>
      </c>
      <c r="C81" s="3">
        <v>4366.7</v>
      </c>
      <c r="D81" s="3">
        <v>0</v>
      </c>
      <c r="E81" s="3" t="s">
        <v>212</v>
      </c>
      <c r="F81" s="3" t="s">
        <v>215</v>
      </c>
    </row>
    <row r="82" spans="1:6" x14ac:dyDescent="0.25">
      <c r="A82" s="3">
        <v>79</v>
      </c>
      <c r="B82" s="3" t="s">
        <v>217</v>
      </c>
      <c r="C82" s="3">
        <v>5374.4</v>
      </c>
      <c r="D82" s="3">
        <v>0</v>
      </c>
      <c r="E82" s="3" t="s">
        <v>212</v>
      </c>
      <c r="F82" s="3" t="s">
        <v>215</v>
      </c>
    </row>
    <row r="83" spans="1:6" x14ac:dyDescent="0.25">
      <c r="A83" s="3">
        <v>80</v>
      </c>
      <c r="B83" s="3" t="s">
        <v>217</v>
      </c>
      <c r="C83" s="3">
        <v>4366.7</v>
      </c>
      <c r="D83" s="3">
        <v>0</v>
      </c>
      <c r="E83" s="3" t="s">
        <v>212</v>
      </c>
      <c r="F83" s="3" t="s">
        <v>215</v>
      </c>
    </row>
    <row r="84" spans="1:6" x14ac:dyDescent="0.25">
      <c r="A84" s="3">
        <v>81</v>
      </c>
      <c r="B84" s="3" t="s">
        <v>217</v>
      </c>
      <c r="C84" s="3">
        <v>5374.4</v>
      </c>
      <c r="D84" s="3">
        <v>0</v>
      </c>
      <c r="E84" s="3" t="s">
        <v>212</v>
      </c>
      <c r="F84" s="3" t="s">
        <v>215</v>
      </c>
    </row>
    <row r="85" spans="1:6" x14ac:dyDescent="0.25">
      <c r="A85" s="3">
        <v>82</v>
      </c>
      <c r="B85" s="3" t="s">
        <v>217</v>
      </c>
      <c r="C85" s="3">
        <v>20154</v>
      </c>
      <c r="D85" s="3">
        <v>0</v>
      </c>
      <c r="E85" s="3" t="s">
        <v>212</v>
      </c>
      <c r="F85" s="3" t="s">
        <v>215</v>
      </c>
    </row>
    <row r="86" spans="1:6" x14ac:dyDescent="0.25">
      <c r="A86" s="3">
        <v>83</v>
      </c>
      <c r="B86" s="3" t="s">
        <v>217</v>
      </c>
      <c r="C86" s="3">
        <v>4366.7</v>
      </c>
      <c r="D86" s="3">
        <v>0</v>
      </c>
      <c r="E86" s="3" t="s">
        <v>212</v>
      </c>
      <c r="F86" s="3" t="s">
        <v>215</v>
      </c>
    </row>
    <row r="87" spans="1:6" x14ac:dyDescent="0.25">
      <c r="A87" s="3">
        <v>84</v>
      </c>
      <c r="B87" s="3" t="s">
        <v>217</v>
      </c>
      <c r="C87" s="3">
        <v>5374.4</v>
      </c>
      <c r="D87" s="3">
        <v>0</v>
      </c>
      <c r="E87" s="3" t="s">
        <v>212</v>
      </c>
      <c r="F87" s="3" t="s">
        <v>215</v>
      </c>
    </row>
    <row r="88" spans="1:6" x14ac:dyDescent="0.25">
      <c r="A88" s="3">
        <v>85</v>
      </c>
      <c r="B88" s="3" t="s">
        <v>217</v>
      </c>
      <c r="C88" s="3">
        <v>5038.5</v>
      </c>
      <c r="D88" s="3">
        <v>0</v>
      </c>
      <c r="E88" s="3" t="s">
        <v>212</v>
      </c>
      <c r="F88" s="3" t="s">
        <v>215</v>
      </c>
    </row>
    <row r="89" spans="1:6" x14ac:dyDescent="0.25">
      <c r="A89" s="3">
        <v>86</v>
      </c>
      <c r="B89" s="3" t="s">
        <v>217</v>
      </c>
      <c r="C89" s="3">
        <v>4993.5</v>
      </c>
      <c r="D89" s="3">
        <v>0</v>
      </c>
      <c r="E89" s="3" t="s">
        <v>212</v>
      </c>
      <c r="F89" s="3" t="s">
        <v>215</v>
      </c>
    </row>
    <row r="90" spans="1:6" x14ac:dyDescent="0.25">
      <c r="A90" s="3">
        <v>87</v>
      </c>
      <c r="B90" s="3" t="s">
        <v>217</v>
      </c>
      <c r="C90" s="3">
        <v>5326.4</v>
      </c>
      <c r="D90" s="3">
        <v>0</v>
      </c>
      <c r="E90" s="3" t="s">
        <v>212</v>
      </c>
      <c r="F90" s="3" t="s">
        <v>215</v>
      </c>
    </row>
    <row r="91" spans="1:6" x14ac:dyDescent="0.25">
      <c r="A91" s="3">
        <v>88</v>
      </c>
      <c r="B91" s="3" t="s">
        <v>217</v>
      </c>
      <c r="C91" s="3">
        <v>4993.5</v>
      </c>
      <c r="D91" s="3">
        <v>0</v>
      </c>
      <c r="E91" s="3" t="s">
        <v>212</v>
      </c>
      <c r="F91" s="3" t="s">
        <v>215</v>
      </c>
    </row>
    <row r="92" spans="1:6" x14ac:dyDescent="0.25">
      <c r="A92" s="3">
        <v>89</v>
      </c>
      <c r="B92" s="3" t="s">
        <v>217</v>
      </c>
      <c r="C92" s="3">
        <v>4993.5</v>
      </c>
      <c r="D92" s="3">
        <v>0</v>
      </c>
      <c r="E92" s="3" t="s">
        <v>212</v>
      </c>
      <c r="F92" s="3" t="s">
        <v>215</v>
      </c>
    </row>
    <row r="93" spans="1:6" x14ac:dyDescent="0.25">
      <c r="A93" s="3">
        <v>90</v>
      </c>
      <c r="B93" s="3" t="s">
        <v>217</v>
      </c>
      <c r="C93" s="3">
        <v>4331.7</v>
      </c>
      <c r="D93" s="3">
        <v>0</v>
      </c>
      <c r="E93" s="3" t="s">
        <v>212</v>
      </c>
      <c r="F93" s="3" t="s">
        <v>215</v>
      </c>
    </row>
    <row r="94" spans="1:6" x14ac:dyDescent="0.25">
      <c r="A94" s="3">
        <v>91</v>
      </c>
      <c r="B94" s="3" t="s">
        <v>217</v>
      </c>
      <c r="C94" s="3">
        <v>5330.4</v>
      </c>
      <c r="D94" s="3">
        <v>0</v>
      </c>
      <c r="E94" s="3" t="s">
        <v>212</v>
      </c>
      <c r="F94" s="3" t="s">
        <v>215</v>
      </c>
    </row>
    <row r="95" spans="1:6" x14ac:dyDescent="0.25">
      <c r="A95" s="3">
        <v>92</v>
      </c>
      <c r="B95" s="3" t="s">
        <v>217</v>
      </c>
      <c r="C95" s="3">
        <v>3297.6</v>
      </c>
      <c r="D95" s="3">
        <v>0</v>
      </c>
      <c r="E95" s="3" t="s">
        <v>212</v>
      </c>
      <c r="F95" s="3" t="s">
        <v>215</v>
      </c>
    </row>
    <row r="96" spans="1:6" x14ac:dyDescent="0.25">
      <c r="A96" s="3">
        <v>93</v>
      </c>
      <c r="B96" s="3" t="s">
        <v>217</v>
      </c>
      <c r="C96" s="3">
        <v>4962.5</v>
      </c>
      <c r="D96" s="3">
        <v>0</v>
      </c>
      <c r="E96" s="3" t="s">
        <v>212</v>
      </c>
      <c r="F96" s="3" t="s">
        <v>215</v>
      </c>
    </row>
    <row r="97" spans="1:6" x14ac:dyDescent="0.25">
      <c r="A97" s="3">
        <v>94</v>
      </c>
      <c r="B97" s="3" t="s">
        <v>217</v>
      </c>
      <c r="C97" s="3">
        <v>4300.83</v>
      </c>
      <c r="D97" s="3">
        <v>0</v>
      </c>
      <c r="E97" s="3" t="s">
        <v>212</v>
      </c>
      <c r="F97" s="3" t="s">
        <v>215</v>
      </c>
    </row>
    <row r="98" spans="1:6" x14ac:dyDescent="0.25">
      <c r="A98" s="3">
        <v>95</v>
      </c>
      <c r="B98" s="3" t="s">
        <v>217</v>
      </c>
      <c r="C98" s="3">
        <v>5908.8</v>
      </c>
      <c r="D98" s="3">
        <v>0</v>
      </c>
      <c r="E98" s="3" t="s">
        <v>212</v>
      </c>
      <c r="F98" s="3" t="s">
        <v>215</v>
      </c>
    </row>
    <row r="99" spans="1:6" x14ac:dyDescent="0.25">
      <c r="A99" s="3">
        <v>96</v>
      </c>
      <c r="B99" s="3" t="s">
        <v>217</v>
      </c>
      <c r="C99" s="3">
        <v>4096.3</v>
      </c>
      <c r="D99" s="3">
        <v>0</v>
      </c>
      <c r="E99" s="3" t="s">
        <v>212</v>
      </c>
      <c r="F99" s="3" t="s">
        <v>215</v>
      </c>
    </row>
    <row r="100" spans="1:6" x14ac:dyDescent="0.25">
      <c r="A100" s="3">
        <v>97</v>
      </c>
      <c r="B100" s="3" t="s">
        <v>217</v>
      </c>
      <c r="C100" s="3">
        <v>4926.3999999999996</v>
      </c>
      <c r="D100" s="3">
        <v>0</v>
      </c>
      <c r="E100" s="3" t="s">
        <v>212</v>
      </c>
      <c r="F100" s="3" t="s">
        <v>215</v>
      </c>
    </row>
    <row r="101" spans="1:6" x14ac:dyDescent="0.25">
      <c r="A101" s="3">
        <v>98</v>
      </c>
      <c r="B101" s="3" t="s">
        <v>217</v>
      </c>
      <c r="C101" s="3">
        <v>4313</v>
      </c>
      <c r="D101" s="3">
        <v>0</v>
      </c>
      <c r="E101" s="3" t="s">
        <v>212</v>
      </c>
      <c r="F101" s="3" t="s">
        <v>215</v>
      </c>
    </row>
    <row r="102" spans="1:6" x14ac:dyDescent="0.25">
      <c r="A102" s="3">
        <v>99</v>
      </c>
      <c r="B102" s="3" t="s">
        <v>217</v>
      </c>
      <c r="C102" s="3">
        <v>3737.93</v>
      </c>
      <c r="D102" s="3">
        <v>0</v>
      </c>
      <c r="E102" s="3" t="s">
        <v>212</v>
      </c>
      <c r="F102" s="3" t="s">
        <v>215</v>
      </c>
    </row>
    <row r="103" spans="1:6" x14ac:dyDescent="0.25">
      <c r="A103" s="3">
        <v>100</v>
      </c>
      <c r="B103" s="3" t="s">
        <v>217</v>
      </c>
      <c r="C103" s="3">
        <v>5173.87</v>
      </c>
      <c r="D103" s="3">
        <v>0</v>
      </c>
      <c r="E103" s="3" t="s">
        <v>212</v>
      </c>
      <c r="F103" s="3" t="s">
        <v>215</v>
      </c>
    </row>
    <row r="104" spans="1:6" x14ac:dyDescent="0.25">
      <c r="A104" s="3">
        <v>101</v>
      </c>
      <c r="B104" s="3" t="s">
        <v>217</v>
      </c>
      <c r="C104" s="3">
        <v>3737.93</v>
      </c>
      <c r="D104" s="3">
        <v>0</v>
      </c>
      <c r="E104" s="3" t="s">
        <v>212</v>
      </c>
      <c r="F104" s="3" t="s">
        <v>215</v>
      </c>
    </row>
    <row r="105" spans="1:6" x14ac:dyDescent="0.25">
      <c r="A105" s="3">
        <v>102</v>
      </c>
      <c r="B105" s="3" t="s">
        <v>547</v>
      </c>
      <c r="C105" s="3">
        <v>0</v>
      </c>
      <c r="D105" s="3">
        <v>0</v>
      </c>
      <c r="E105" s="3" t="s">
        <v>212</v>
      </c>
      <c r="F105" s="3" t="s">
        <v>215</v>
      </c>
    </row>
    <row r="106" spans="1:6" x14ac:dyDescent="0.25">
      <c r="A106" s="3">
        <v>103</v>
      </c>
      <c r="B106" s="3" t="s">
        <v>547</v>
      </c>
      <c r="C106" s="3">
        <v>0</v>
      </c>
      <c r="D106" s="3">
        <v>0</v>
      </c>
      <c r="E106" s="3" t="s">
        <v>212</v>
      </c>
      <c r="F106" s="3" t="s">
        <v>215</v>
      </c>
    </row>
    <row r="107" spans="1:6" x14ac:dyDescent="0.25">
      <c r="A107" s="3">
        <v>104</v>
      </c>
      <c r="B107" s="3" t="s">
        <v>547</v>
      </c>
      <c r="C107" s="3">
        <v>0</v>
      </c>
      <c r="D107" s="3">
        <v>0</v>
      </c>
      <c r="E107" s="3" t="s">
        <v>212</v>
      </c>
      <c r="F107" s="3" t="s">
        <v>215</v>
      </c>
    </row>
    <row r="108" spans="1:6" x14ac:dyDescent="0.25">
      <c r="A108" s="3">
        <v>105</v>
      </c>
      <c r="B108" s="3" t="s">
        <v>547</v>
      </c>
      <c r="C108" s="3">
        <v>0</v>
      </c>
      <c r="D108" s="3">
        <v>0</v>
      </c>
      <c r="E108" s="3" t="s">
        <v>212</v>
      </c>
      <c r="F108" s="3" t="s">
        <v>215</v>
      </c>
    </row>
    <row r="109" spans="1:6" x14ac:dyDescent="0.25">
      <c r="A109" s="3">
        <v>106</v>
      </c>
      <c r="B109" s="3" t="s">
        <v>547</v>
      </c>
      <c r="C109" s="3">
        <v>0</v>
      </c>
      <c r="D109" s="3">
        <v>0</v>
      </c>
      <c r="E109" s="3" t="s">
        <v>212</v>
      </c>
      <c r="F109" s="3" t="s">
        <v>215</v>
      </c>
    </row>
    <row r="110" spans="1:6" x14ac:dyDescent="0.25">
      <c r="A110" s="3">
        <v>107</v>
      </c>
      <c r="B110" s="3" t="s">
        <v>547</v>
      </c>
      <c r="C110" s="3">
        <v>0</v>
      </c>
      <c r="D110" s="3">
        <v>0</v>
      </c>
      <c r="E110" s="3" t="s">
        <v>212</v>
      </c>
      <c r="F110" s="3" t="s">
        <v>215</v>
      </c>
    </row>
    <row r="111" spans="1:6" x14ac:dyDescent="0.25">
      <c r="A111" s="3">
        <v>108</v>
      </c>
      <c r="B111" s="3" t="s">
        <v>547</v>
      </c>
      <c r="C111" s="3">
        <v>0</v>
      </c>
      <c r="D111" s="3">
        <v>0</v>
      </c>
      <c r="E111" s="3" t="s">
        <v>212</v>
      </c>
      <c r="F111" s="3" t="s">
        <v>215</v>
      </c>
    </row>
    <row r="112" spans="1:6" x14ac:dyDescent="0.25">
      <c r="A112" s="3">
        <v>109</v>
      </c>
      <c r="B112" s="3" t="s">
        <v>547</v>
      </c>
      <c r="C112" s="3">
        <v>0</v>
      </c>
      <c r="D112" s="3">
        <v>0</v>
      </c>
      <c r="E112" s="3" t="s">
        <v>212</v>
      </c>
      <c r="F112" s="3" t="s">
        <v>215</v>
      </c>
    </row>
    <row r="113" spans="1:6" x14ac:dyDescent="0.25">
      <c r="A113" s="3">
        <v>110</v>
      </c>
      <c r="B113" s="3" t="s">
        <v>547</v>
      </c>
      <c r="C113" s="3">
        <v>0</v>
      </c>
      <c r="D113" s="3">
        <v>0</v>
      </c>
      <c r="E113" s="3" t="s">
        <v>212</v>
      </c>
      <c r="F113" s="3" t="s">
        <v>215</v>
      </c>
    </row>
    <row r="114" spans="1:6" x14ac:dyDescent="0.25">
      <c r="A114" s="3">
        <v>111</v>
      </c>
      <c r="B114" s="3" t="s">
        <v>547</v>
      </c>
      <c r="C114" s="3">
        <v>0</v>
      </c>
      <c r="D114" s="3">
        <v>0</v>
      </c>
      <c r="E114" s="3" t="s">
        <v>212</v>
      </c>
      <c r="F114" s="3" t="s">
        <v>215</v>
      </c>
    </row>
    <row r="115" spans="1:6" x14ac:dyDescent="0.25">
      <c r="A115" s="3">
        <v>112</v>
      </c>
      <c r="B115" s="3" t="s">
        <v>547</v>
      </c>
      <c r="C115" s="3">
        <v>0</v>
      </c>
      <c r="D115" s="3">
        <v>0</v>
      </c>
      <c r="E115" s="3" t="s">
        <v>212</v>
      </c>
      <c r="F115" s="3" t="s">
        <v>215</v>
      </c>
    </row>
    <row r="116" spans="1:6" x14ac:dyDescent="0.25">
      <c r="A116" s="3">
        <v>113</v>
      </c>
      <c r="B116" s="3" t="s">
        <v>547</v>
      </c>
      <c r="C116" s="3">
        <v>0</v>
      </c>
      <c r="D116" s="3">
        <v>0</v>
      </c>
      <c r="E116" s="3" t="s">
        <v>212</v>
      </c>
      <c r="F116" s="3" t="s">
        <v>215</v>
      </c>
    </row>
    <row r="117" spans="1:6" x14ac:dyDescent="0.25">
      <c r="A117" s="3">
        <v>114</v>
      </c>
      <c r="B117" s="3" t="s">
        <v>547</v>
      </c>
      <c r="C117" s="3">
        <v>0</v>
      </c>
      <c r="D117" s="3">
        <v>0</v>
      </c>
      <c r="E117" s="3" t="s">
        <v>212</v>
      </c>
      <c r="F117" s="3" t="s">
        <v>215</v>
      </c>
    </row>
    <row r="118" spans="1:6" x14ac:dyDescent="0.25">
      <c r="A118" s="3">
        <v>115</v>
      </c>
      <c r="B118" s="3" t="s">
        <v>547</v>
      </c>
      <c r="C118" s="3">
        <v>0</v>
      </c>
      <c r="D118" s="3">
        <v>0</v>
      </c>
      <c r="E118" s="3" t="s">
        <v>212</v>
      </c>
      <c r="F118" s="3" t="s">
        <v>215</v>
      </c>
    </row>
    <row r="119" spans="1:6" x14ac:dyDescent="0.25">
      <c r="A119" s="3">
        <v>116</v>
      </c>
      <c r="B119" s="3" t="s">
        <v>547</v>
      </c>
      <c r="C119" s="3">
        <v>0</v>
      </c>
      <c r="D119" s="3">
        <v>0</v>
      </c>
      <c r="E119" s="3" t="s">
        <v>212</v>
      </c>
      <c r="F119" s="3" t="s">
        <v>215</v>
      </c>
    </row>
    <row r="120" spans="1:6" x14ac:dyDescent="0.25">
      <c r="A120" s="3">
        <v>117</v>
      </c>
      <c r="B120" s="3" t="s">
        <v>547</v>
      </c>
      <c r="C120" s="3">
        <v>0</v>
      </c>
      <c r="D120" s="3">
        <v>0</v>
      </c>
      <c r="E120" s="3" t="s">
        <v>212</v>
      </c>
      <c r="F120" s="3" t="s">
        <v>215</v>
      </c>
    </row>
    <row r="121" spans="1:6" x14ac:dyDescent="0.25">
      <c r="A121" s="3">
        <v>118</v>
      </c>
      <c r="B121" s="3" t="s">
        <v>547</v>
      </c>
      <c r="C121" s="3">
        <v>0</v>
      </c>
      <c r="D121" s="3">
        <v>0</v>
      </c>
      <c r="E121" s="3" t="s">
        <v>212</v>
      </c>
      <c r="F121" s="3" t="s">
        <v>215</v>
      </c>
    </row>
    <row r="122" spans="1:6" x14ac:dyDescent="0.25">
      <c r="A122" s="3">
        <v>119</v>
      </c>
      <c r="B122" s="3" t="s">
        <v>547</v>
      </c>
      <c r="C122" s="3">
        <v>0</v>
      </c>
      <c r="D122" s="3">
        <v>0</v>
      </c>
      <c r="E122" s="3" t="s">
        <v>212</v>
      </c>
      <c r="F122" s="3" t="s">
        <v>215</v>
      </c>
    </row>
    <row r="123" spans="1:6" x14ac:dyDescent="0.25">
      <c r="A123" s="3">
        <v>120</v>
      </c>
      <c r="B123" s="3" t="s">
        <v>547</v>
      </c>
      <c r="C123" s="3">
        <v>0</v>
      </c>
      <c r="D123" s="3">
        <v>0</v>
      </c>
      <c r="E123" s="3" t="s">
        <v>212</v>
      </c>
      <c r="F123" s="3" t="s">
        <v>215</v>
      </c>
    </row>
    <row r="124" spans="1:6" x14ac:dyDescent="0.25">
      <c r="A124" s="3">
        <v>121</v>
      </c>
      <c r="B124" s="3" t="s">
        <v>547</v>
      </c>
      <c r="C124" s="3">
        <v>0</v>
      </c>
      <c r="D124" s="3">
        <v>0</v>
      </c>
      <c r="E124" s="3" t="s">
        <v>212</v>
      </c>
      <c r="F124" s="3" t="s">
        <v>215</v>
      </c>
    </row>
    <row r="125" spans="1:6" x14ac:dyDescent="0.25">
      <c r="A125" s="3">
        <v>122</v>
      </c>
      <c r="B125" s="3" t="s">
        <v>547</v>
      </c>
      <c r="C125" s="3">
        <v>0</v>
      </c>
      <c r="D125" s="3">
        <v>0</v>
      </c>
      <c r="E125" s="3" t="s">
        <v>212</v>
      </c>
      <c r="F125" s="3" t="s">
        <v>215</v>
      </c>
    </row>
    <row r="126" spans="1:6" x14ac:dyDescent="0.25">
      <c r="A126" s="3">
        <v>123</v>
      </c>
      <c r="B126" s="3" t="s">
        <v>547</v>
      </c>
      <c r="C126" s="3">
        <v>0</v>
      </c>
      <c r="D126" s="3">
        <v>0</v>
      </c>
      <c r="E126" s="3" t="s">
        <v>212</v>
      </c>
      <c r="F126" s="3" t="s">
        <v>215</v>
      </c>
    </row>
    <row r="127" spans="1:6" x14ac:dyDescent="0.25">
      <c r="A127" s="3">
        <v>124</v>
      </c>
      <c r="B127" s="3" t="s">
        <v>547</v>
      </c>
      <c r="C127" s="3">
        <v>0</v>
      </c>
      <c r="D127" s="3">
        <v>0</v>
      </c>
      <c r="E127" s="3" t="s">
        <v>212</v>
      </c>
      <c r="F127" s="3" t="s">
        <v>215</v>
      </c>
    </row>
    <row r="128" spans="1:6" x14ac:dyDescent="0.25">
      <c r="A128" s="3">
        <v>125</v>
      </c>
      <c r="B128" s="3" t="s">
        <v>547</v>
      </c>
      <c r="C128" s="3">
        <v>0</v>
      </c>
      <c r="D128" s="3">
        <v>0</v>
      </c>
      <c r="E128" s="3" t="s">
        <v>212</v>
      </c>
      <c r="F128" s="3" t="s">
        <v>215</v>
      </c>
    </row>
    <row r="129" spans="1:6" x14ac:dyDescent="0.25">
      <c r="A129" s="3">
        <v>126</v>
      </c>
      <c r="B129" s="3" t="s">
        <v>547</v>
      </c>
      <c r="C129" s="3">
        <v>0</v>
      </c>
      <c r="D129" s="3">
        <v>0</v>
      </c>
      <c r="E129" s="3" t="s">
        <v>212</v>
      </c>
      <c r="F129" s="3" t="s">
        <v>215</v>
      </c>
    </row>
    <row r="130" spans="1:6" x14ac:dyDescent="0.25">
      <c r="A130" s="3">
        <v>127</v>
      </c>
      <c r="B130" s="3" t="s">
        <v>547</v>
      </c>
      <c r="C130" s="3">
        <v>0</v>
      </c>
      <c r="D130" s="3">
        <v>0</v>
      </c>
      <c r="E130" s="3" t="s">
        <v>212</v>
      </c>
      <c r="F130" s="3" t="s">
        <v>215</v>
      </c>
    </row>
    <row r="131" spans="1:6" x14ac:dyDescent="0.25">
      <c r="A131" s="3">
        <v>128</v>
      </c>
      <c r="B131" s="3" t="s">
        <v>547</v>
      </c>
      <c r="C131" s="3">
        <v>0</v>
      </c>
      <c r="D131" s="3">
        <v>0</v>
      </c>
      <c r="E131" s="3" t="s">
        <v>212</v>
      </c>
      <c r="F131" s="3" t="s">
        <v>215</v>
      </c>
    </row>
    <row r="132" spans="1:6" x14ac:dyDescent="0.25">
      <c r="A132" s="3">
        <v>129</v>
      </c>
      <c r="B132" s="3" t="s">
        <v>547</v>
      </c>
      <c r="C132" s="3">
        <v>0</v>
      </c>
      <c r="D132" s="3">
        <v>0</v>
      </c>
      <c r="E132" s="3" t="s">
        <v>212</v>
      </c>
      <c r="F132" s="3" t="s">
        <v>215</v>
      </c>
    </row>
    <row r="133" spans="1:6" x14ac:dyDescent="0.25">
      <c r="A133" s="3">
        <v>130</v>
      </c>
      <c r="B133" s="3" t="s">
        <v>547</v>
      </c>
      <c r="C133" s="3">
        <v>0</v>
      </c>
      <c r="D133" s="3">
        <v>0</v>
      </c>
      <c r="E133" s="3" t="s">
        <v>212</v>
      </c>
      <c r="F133" s="3" t="s">
        <v>215</v>
      </c>
    </row>
    <row r="134" spans="1:6" x14ac:dyDescent="0.25">
      <c r="A134" s="3">
        <v>131</v>
      </c>
      <c r="B134" s="3" t="s">
        <v>547</v>
      </c>
      <c r="C134" s="3">
        <v>0</v>
      </c>
      <c r="D134" s="3">
        <v>0</v>
      </c>
      <c r="E134" s="3" t="s">
        <v>212</v>
      </c>
      <c r="F134" s="3" t="s">
        <v>215</v>
      </c>
    </row>
    <row r="135" spans="1:6" x14ac:dyDescent="0.25">
      <c r="A135" s="3">
        <v>132</v>
      </c>
      <c r="B135" s="3" t="s">
        <v>547</v>
      </c>
      <c r="C135" s="3">
        <v>0</v>
      </c>
      <c r="D135" s="3">
        <v>0</v>
      </c>
      <c r="E135" s="3" t="s">
        <v>212</v>
      </c>
      <c r="F135" s="3" t="s">
        <v>215</v>
      </c>
    </row>
    <row r="136" spans="1:6" x14ac:dyDescent="0.25">
      <c r="A136" s="3">
        <v>133</v>
      </c>
      <c r="B136" s="3" t="s">
        <v>547</v>
      </c>
      <c r="C136" s="3">
        <v>0</v>
      </c>
      <c r="D136" s="3">
        <v>0</v>
      </c>
      <c r="E136" s="3" t="s">
        <v>212</v>
      </c>
      <c r="F136" s="3" t="s">
        <v>215</v>
      </c>
    </row>
    <row r="137" spans="1:6" x14ac:dyDescent="0.25">
      <c r="A137" s="3">
        <v>134</v>
      </c>
      <c r="B137" s="3" t="s">
        <v>547</v>
      </c>
      <c r="C137" s="3">
        <v>0</v>
      </c>
      <c r="D137" s="3">
        <v>0</v>
      </c>
      <c r="E137" s="3" t="s">
        <v>212</v>
      </c>
      <c r="F137" s="3" t="s">
        <v>215</v>
      </c>
    </row>
    <row r="138" spans="1:6" x14ac:dyDescent="0.25">
      <c r="A138" s="3">
        <v>135</v>
      </c>
      <c r="B138" s="3" t="s">
        <v>547</v>
      </c>
      <c r="C138" s="3">
        <v>0</v>
      </c>
      <c r="D138" s="3">
        <v>0</v>
      </c>
      <c r="E138" s="3" t="s">
        <v>212</v>
      </c>
      <c r="F138" s="3" t="s">
        <v>215</v>
      </c>
    </row>
    <row r="139" spans="1:6" x14ac:dyDescent="0.25">
      <c r="A139" s="3">
        <v>136</v>
      </c>
      <c r="B139" s="3" t="s">
        <v>547</v>
      </c>
      <c r="C139" s="3">
        <v>0</v>
      </c>
      <c r="D139" s="3">
        <v>0</v>
      </c>
      <c r="E139" s="3" t="s">
        <v>212</v>
      </c>
      <c r="F139" s="3" t="s">
        <v>215</v>
      </c>
    </row>
    <row r="140" spans="1:6" x14ac:dyDescent="0.25">
      <c r="A140" s="3">
        <v>137</v>
      </c>
      <c r="B140" s="3" t="s">
        <v>547</v>
      </c>
      <c r="C140" s="3">
        <v>0</v>
      </c>
      <c r="D140" s="3">
        <v>0</v>
      </c>
      <c r="E140" s="3" t="s">
        <v>212</v>
      </c>
      <c r="F140" s="3" t="s">
        <v>215</v>
      </c>
    </row>
    <row r="141" spans="1:6" x14ac:dyDescent="0.25">
      <c r="A141" s="3">
        <v>138</v>
      </c>
      <c r="B141" s="3" t="s">
        <v>547</v>
      </c>
      <c r="C141" s="3">
        <v>0</v>
      </c>
      <c r="D141" s="3">
        <v>0</v>
      </c>
      <c r="E141" s="3" t="s">
        <v>212</v>
      </c>
      <c r="F141" s="3" t="s">
        <v>215</v>
      </c>
    </row>
    <row r="142" spans="1:6" x14ac:dyDescent="0.25">
      <c r="A142" s="3">
        <v>139</v>
      </c>
      <c r="B142" s="3" t="s">
        <v>547</v>
      </c>
      <c r="C142" s="3">
        <v>0</v>
      </c>
      <c r="D142" s="3">
        <v>0</v>
      </c>
      <c r="E142" s="3" t="s">
        <v>212</v>
      </c>
      <c r="F142" s="3" t="s">
        <v>215</v>
      </c>
    </row>
    <row r="143" spans="1:6" x14ac:dyDescent="0.25">
      <c r="A143" s="3">
        <v>140</v>
      </c>
      <c r="B143" s="3" t="s">
        <v>547</v>
      </c>
      <c r="C143" s="3">
        <v>0</v>
      </c>
      <c r="D143" s="3">
        <v>0</v>
      </c>
      <c r="E143" s="3" t="s">
        <v>212</v>
      </c>
      <c r="F143" s="3" t="s">
        <v>215</v>
      </c>
    </row>
    <row r="144" spans="1:6" x14ac:dyDescent="0.25">
      <c r="A144" s="3">
        <v>141</v>
      </c>
      <c r="B144" s="3" t="s">
        <v>547</v>
      </c>
      <c r="C144" s="3">
        <v>0</v>
      </c>
      <c r="D144" s="3">
        <v>0</v>
      </c>
      <c r="E144" s="3" t="s">
        <v>212</v>
      </c>
      <c r="F144" s="3" t="s">
        <v>215</v>
      </c>
    </row>
    <row r="145" spans="1:6" x14ac:dyDescent="0.25">
      <c r="A145" s="3">
        <v>142</v>
      </c>
      <c r="B145" s="3" t="s">
        <v>547</v>
      </c>
      <c r="C145" s="3">
        <v>0</v>
      </c>
      <c r="D145" s="3">
        <v>0</v>
      </c>
      <c r="E145" s="3" t="s">
        <v>212</v>
      </c>
      <c r="F145" s="3" t="s">
        <v>215</v>
      </c>
    </row>
    <row r="146" spans="1:6" x14ac:dyDescent="0.25">
      <c r="A146" s="3">
        <v>143</v>
      </c>
      <c r="B146" s="3" t="s">
        <v>547</v>
      </c>
      <c r="C146" s="3">
        <v>0</v>
      </c>
      <c r="D146" s="3">
        <v>0</v>
      </c>
      <c r="E146" s="3" t="s">
        <v>212</v>
      </c>
      <c r="F14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547</v>
      </c>
      <c r="C105" s="3">
        <v>0</v>
      </c>
      <c r="D105" s="3">
        <v>0</v>
      </c>
      <c r="E105" s="3" t="s">
        <v>212</v>
      </c>
      <c r="F105" s="3" t="s">
        <v>215</v>
      </c>
    </row>
    <row r="106" spans="1:6" x14ac:dyDescent="0.25">
      <c r="A106" s="3">
        <v>103</v>
      </c>
      <c r="B106" s="3" t="s">
        <v>547</v>
      </c>
      <c r="C106" s="3">
        <v>0</v>
      </c>
      <c r="D106" s="3">
        <v>0</v>
      </c>
      <c r="E106" s="3" t="s">
        <v>212</v>
      </c>
      <c r="F106" s="3" t="s">
        <v>215</v>
      </c>
    </row>
    <row r="107" spans="1:6" x14ac:dyDescent="0.25">
      <c r="A107" s="3">
        <v>104</v>
      </c>
      <c r="B107" s="3" t="s">
        <v>547</v>
      </c>
      <c r="C107" s="3">
        <v>0</v>
      </c>
      <c r="D107" s="3">
        <v>0</v>
      </c>
      <c r="E107" s="3" t="s">
        <v>212</v>
      </c>
      <c r="F107" s="3" t="s">
        <v>215</v>
      </c>
    </row>
    <row r="108" spans="1:6" x14ac:dyDescent="0.25">
      <c r="A108" s="3">
        <v>105</v>
      </c>
      <c r="B108" s="3" t="s">
        <v>547</v>
      </c>
      <c r="C108" s="3">
        <v>0</v>
      </c>
      <c r="D108" s="3">
        <v>0</v>
      </c>
      <c r="E108" s="3" t="s">
        <v>212</v>
      </c>
      <c r="F108" s="3" t="s">
        <v>215</v>
      </c>
    </row>
    <row r="109" spans="1:6" x14ac:dyDescent="0.25">
      <c r="A109" s="3">
        <v>106</v>
      </c>
      <c r="B109" s="3" t="s">
        <v>547</v>
      </c>
      <c r="C109" s="3">
        <v>0</v>
      </c>
      <c r="D109" s="3">
        <v>0</v>
      </c>
      <c r="E109" s="3" t="s">
        <v>212</v>
      </c>
      <c r="F109" s="3" t="s">
        <v>215</v>
      </c>
    </row>
    <row r="110" spans="1:6" x14ac:dyDescent="0.25">
      <c r="A110" s="3">
        <v>107</v>
      </c>
      <c r="B110" s="3" t="s">
        <v>547</v>
      </c>
      <c r="C110" s="3">
        <v>0</v>
      </c>
      <c r="D110" s="3">
        <v>0</v>
      </c>
      <c r="E110" s="3" t="s">
        <v>212</v>
      </c>
      <c r="F110" s="3" t="s">
        <v>215</v>
      </c>
    </row>
    <row r="111" spans="1:6" x14ac:dyDescent="0.25">
      <c r="A111" s="3">
        <v>108</v>
      </c>
      <c r="B111" s="3" t="s">
        <v>547</v>
      </c>
      <c r="C111" s="3">
        <v>0</v>
      </c>
      <c r="D111" s="3">
        <v>0</v>
      </c>
      <c r="E111" s="3" t="s">
        <v>212</v>
      </c>
      <c r="F111" s="3" t="s">
        <v>215</v>
      </c>
    </row>
    <row r="112" spans="1:6" x14ac:dyDescent="0.25">
      <c r="A112" s="3">
        <v>109</v>
      </c>
      <c r="B112" s="3" t="s">
        <v>547</v>
      </c>
      <c r="C112" s="3">
        <v>0</v>
      </c>
      <c r="D112" s="3">
        <v>0</v>
      </c>
      <c r="E112" s="3" t="s">
        <v>212</v>
      </c>
      <c r="F112" s="3" t="s">
        <v>215</v>
      </c>
    </row>
    <row r="113" spans="1:6" x14ac:dyDescent="0.25">
      <c r="A113" s="3">
        <v>110</v>
      </c>
      <c r="B113" s="3" t="s">
        <v>547</v>
      </c>
      <c r="C113" s="3">
        <v>0</v>
      </c>
      <c r="D113" s="3">
        <v>0</v>
      </c>
      <c r="E113" s="3" t="s">
        <v>212</v>
      </c>
      <c r="F113" s="3" t="s">
        <v>215</v>
      </c>
    </row>
    <row r="114" spans="1:6" x14ac:dyDescent="0.25">
      <c r="A114" s="3">
        <v>111</v>
      </c>
      <c r="B114" s="3" t="s">
        <v>547</v>
      </c>
      <c r="C114" s="3">
        <v>0</v>
      </c>
      <c r="D114" s="3">
        <v>0</v>
      </c>
      <c r="E114" s="3" t="s">
        <v>212</v>
      </c>
      <c r="F114" s="3" t="s">
        <v>215</v>
      </c>
    </row>
    <row r="115" spans="1:6" x14ac:dyDescent="0.25">
      <c r="A115" s="3">
        <v>112</v>
      </c>
      <c r="B115" s="3" t="s">
        <v>547</v>
      </c>
      <c r="C115" s="3">
        <v>0</v>
      </c>
      <c r="D115" s="3">
        <v>0</v>
      </c>
      <c r="E115" s="3" t="s">
        <v>212</v>
      </c>
      <c r="F115" s="3" t="s">
        <v>215</v>
      </c>
    </row>
    <row r="116" spans="1:6" x14ac:dyDescent="0.25">
      <c r="A116" s="3">
        <v>113</v>
      </c>
      <c r="B116" s="3" t="s">
        <v>547</v>
      </c>
      <c r="C116" s="3">
        <v>0</v>
      </c>
      <c r="D116" s="3">
        <v>0</v>
      </c>
      <c r="E116" s="3" t="s">
        <v>212</v>
      </c>
      <c r="F116" s="3" t="s">
        <v>215</v>
      </c>
    </row>
    <row r="117" spans="1:6" x14ac:dyDescent="0.25">
      <c r="A117" s="3">
        <v>114</v>
      </c>
      <c r="B117" s="3" t="s">
        <v>547</v>
      </c>
      <c r="C117" s="3">
        <v>0</v>
      </c>
      <c r="D117" s="3">
        <v>0</v>
      </c>
      <c r="E117" s="3" t="s">
        <v>212</v>
      </c>
      <c r="F117" s="3" t="s">
        <v>215</v>
      </c>
    </row>
    <row r="118" spans="1:6" x14ac:dyDescent="0.25">
      <c r="A118" s="3">
        <v>115</v>
      </c>
      <c r="B118" s="3" t="s">
        <v>547</v>
      </c>
      <c r="C118" s="3">
        <v>0</v>
      </c>
      <c r="D118" s="3">
        <v>0</v>
      </c>
      <c r="E118" s="3" t="s">
        <v>212</v>
      </c>
      <c r="F118" s="3" t="s">
        <v>215</v>
      </c>
    </row>
    <row r="119" spans="1:6" x14ac:dyDescent="0.25">
      <c r="A119" s="3">
        <v>116</v>
      </c>
      <c r="B119" s="3" t="s">
        <v>547</v>
      </c>
      <c r="C119" s="3">
        <v>0</v>
      </c>
      <c r="D119" s="3">
        <v>0</v>
      </c>
      <c r="E119" s="3" t="s">
        <v>212</v>
      </c>
      <c r="F119" s="3" t="s">
        <v>215</v>
      </c>
    </row>
    <row r="120" spans="1:6" x14ac:dyDescent="0.25">
      <c r="A120" s="3">
        <v>117</v>
      </c>
      <c r="B120" s="3" t="s">
        <v>547</v>
      </c>
      <c r="C120" s="3">
        <v>0</v>
      </c>
      <c r="D120" s="3">
        <v>0</v>
      </c>
      <c r="E120" s="3" t="s">
        <v>212</v>
      </c>
      <c r="F120" s="3" t="s">
        <v>215</v>
      </c>
    </row>
    <row r="121" spans="1:6" x14ac:dyDescent="0.25">
      <c r="A121" s="3">
        <v>118</v>
      </c>
      <c r="B121" s="3" t="s">
        <v>547</v>
      </c>
      <c r="C121" s="3">
        <v>0</v>
      </c>
      <c r="D121" s="3">
        <v>0</v>
      </c>
      <c r="E121" s="3" t="s">
        <v>212</v>
      </c>
      <c r="F121" s="3" t="s">
        <v>215</v>
      </c>
    </row>
    <row r="122" spans="1:6" x14ac:dyDescent="0.25">
      <c r="A122" s="3">
        <v>119</v>
      </c>
      <c r="B122" s="3" t="s">
        <v>547</v>
      </c>
      <c r="C122" s="3">
        <v>0</v>
      </c>
      <c r="D122" s="3">
        <v>0</v>
      </c>
      <c r="E122" s="3" t="s">
        <v>212</v>
      </c>
      <c r="F122" s="3" t="s">
        <v>215</v>
      </c>
    </row>
    <row r="123" spans="1:6" x14ac:dyDescent="0.25">
      <c r="A123" s="3">
        <v>120</v>
      </c>
      <c r="B123" s="3" t="s">
        <v>547</v>
      </c>
      <c r="C123" s="3">
        <v>0</v>
      </c>
      <c r="D123" s="3">
        <v>0</v>
      </c>
      <c r="E123" s="3" t="s">
        <v>212</v>
      </c>
      <c r="F123" s="3" t="s">
        <v>215</v>
      </c>
    </row>
    <row r="124" spans="1:6" x14ac:dyDescent="0.25">
      <c r="A124" s="3">
        <v>121</v>
      </c>
      <c r="B124" s="3" t="s">
        <v>547</v>
      </c>
      <c r="C124" s="3">
        <v>0</v>
      </c>
      <c r="D124" s="3">
        <v>0</v>
      </c>
      <c r="E124" s="3" t="s">
        <v>212</v>
      </c>
      <c r="F124" s="3" t="s">
        <v>215</v>
      </c>
    </row>
    <row r="125" spans="1:6" x14ac:dyDescent="0.25">
      <c r="A125" s="3">
        <v>122</v>
      </c>
      <c r="B125" s="3" t="s">
        <v>547</v>
      </c>
      <c r="C125" s="3">
        <v>0</v>
      </c>
      <c r="D125" s="3">
        <v>0</v>
      </c>
      <c r="E125" s="3" t="s">
        <v>212</v>
      </c>
      <c r="F125" s="3" t="s">
        <v>215</v>
      </c>
    </row>
    <row r="126" spans="1:6" x14ac:dyDescent="0.25">
      <c r="A126" s="3">
        <v>123</v>
      </c>
      <c r="B126" s="3" t="s">
        <v>547</v>
      </c>
      <c r="C126" s="3">
        <v>0</v>
      </c>
      <c r="D126" s="3">
        <v>0</v>
      </c>
      <c r="E126" s="3" t="s">
        <v>212</v>
      </c>
      <c r="F126" s="3" t="s">
        <v>215</v>
      </c>
    </row>
    <row r="127" spans="1:6" x14ac:dyDescent="0.25">
      <c r="A127" s="3">
        <v>124</v>
      </c>
      <c r="B127" s="3" t="s">
        <v>547</v>
      </c>
      <c r="C127" s="3">
        <v>0</v>
      </c>
      <c r="D127" s="3">
        <v>0</v>
      </c>
      <c r="E127" s="3" t="s">
        <v>212</v>
      </c>
      <c r="F127" s="3" t="s">
        <v>215</v>
      </c>
    </row>
    <row r="128" spans="1:6" x14ac:dyDescent="0.25">
      <c r="A128" s="3">
        <v>125</v>
      </c>
      <c r="B128" s="3" t="s">
        <v>547</v>
      </c>
      <c r="C128" s="3">
        <v>0</v>
      </c>
      <c r="D128" s="3">
        <v>0</v>
      </c>
      <c r="E128" s="3" t="s">
        <v>212</v>
      </c>
      <c r="F128" s="3" t="s">
        <v>215</v>
      </c>
    </row>
    <row r="129" spans="1:6" x14ac:dyDescent="0.25">
      <c r="A129" s="3">
        <v>126</v>
      </c>
      <c r="B129" s="3" t="s">
        <v>547</v>
      </c>
      <c r="C129" s="3">
        <v>0</v>
      </c>
      <c r="D129" s="3">
        <v>0</v>
      </c>
      <c r="E129" s="3" t="s">
        <v>212</v>
      </c>
      <c r="F129" s="3" t="s">
        <v>215</v>
      </c>
    </row>
    <row r="130" spans="1:6" x14ac:dyDescent="0.25">
      <c r="A130" s="3">
        <v>127</v>
      </c>
      <c r="B130" s="3" t="s">
        <v>547</v>
      </c>
      <c r="C130" s="3">
        <v>0</v>
      </c>
      <c r="D130" s="3">
        <v>0</v>
      </c>
      <c r="E130" s="3" t="s">
        <v>212</v>
      </c>
      <c r="F130" s="3" t="s">
        <v>215</v>
      </c>
    </row>
    <row r="131" spans="1:6" x14ac:dyDescent="0.25">
      <c r="A131" s="3">
        <v>128</v>
      </c>
      <c r="B131" s="3" t="s">
        <v>547</v>
      </c>
      <c r="C131" s="3">
        <v>0</v>
      </c>
      <c r="D131" s="3">
        <v>0</v>
      </c>
      <c r="E131" s="3" t="s">
        <v>212</v>
      </c>
      <c r="F131" s="3" t="s">
        <v>215</v>
      </c>
    </row>
    <row r="132" spans="1:6" x14ac:dyDescent="0.25">
      <c r="A132" s="3">
        <v>129</v>
      </c>
      <c r="B132" s="3" t="s">
        <v>547</v>
      </c>
      <c r="C132" s="3">
        <v>0</v>
      </c>
      <c r="D132" s="3">
        <v>0</v>
      </c>
      <c r="E132" s="3" t="s">
        <v>212</v>
      </c>
      <c r="F132" s="3" t="s">
        <v>215</v>
      </c>
    </row>
    <row r="133" spans="1:6" x14ac:dyDescent="0.25">
      <c r="A133" s="3">
        <v>130</v>
      </c>
      <c r="B133" s="3" t="s">
        <v>547</v>
      </c>
      <c r="C133" s="3">
        <v>0</v>
      </c>
      <c r="D133" s="3">
        <v>0</v>
      </c>
      <c r="E133" s="3" t="s">
        <v>212</v>
      </c>
      <c r="F133" s="3" t="s">
        <v>215</v>
      </c>
    </row>
    <row r="134" spans="1:6" x14ac:dyDescent="0.25">
      <c r="A134" s="3">
        <v>131</v>
      </c>
      <c r="B134" s="3" t="s">
        <v>547</v>
      </c>
      <c r="C134" s="3">
        <v>0</v>
      </c>
      <c r="D134" s="3">
        <v>0</v>
      </c>
      <c r="E134" s="3" t="s">
        <v>212</v>
      </c>
      <c r="F134" s="3" t="s">
        <v>215</v>
      </c>
    </row>
    <row r="135" spans="1:6" x14ac:dyDescent="0.25">
      <c r="A135" s="3">
        <v>132</v>
      </c>
      <c r="B135" s="3" t="s">
        <v>547</v>
      </c>
      <c r="C135" s="3">
        <v>0</v>
      </c>
      <c r="D135" s="3">
        <v>0</v>
      </c>
      <c r="E135" s="3" t="s">
        <v>212</v>
      </c>
      <c r="F135" s="3" t="s">
        <v>215</v>
      </c>
    </row>
    <row r="136" spans="1:6" x14ac:dyDescent="0.25">
      <c r="A136" s="3">
        <v>133</v>
      </c>
      <c r="B136" s="3" t="s">
        <v>547</v>
      </c>
      <c r="C136" s="3">
        <v>0</v>
      </c>
      <c r="D136" s="3">
        <v>0</v>
      </c>
      <c r="E136" s="3" t="s">
        <v>212</v>
      </c>
      <c r="F136" s="3" t="s">
        <v>215</v>
      </c>
    </row>
    <row r="137" spans="1:6" x14ac:dyDescent="0.25">
      <c r="A137" s="3">
        <v>134</v>
      </c>
      <c r="B137" s="3" t="s">
        <v>547</v>
      </c>
      <c r="C137" s="3">
        <v>0</v>
      </c>
      <c r="D137" s="3">
        <v>0</v>
      </c>
      <c r="E137" s="3" t="s">
        <v>212</v>
      </c>
      <c r="F137" s="3" t="s">
        <v>215</v>
      </c>
    </row>
    <row r="138" spans="1:6" x14ac:dyDescent="0.25">
      <c r="A138" s="3">
        <v>135</v>
      </c>
      <c r="B138" s="3" t="s">
        <v>547</v>
      </c>
      <c r="C138" s="3">
        <v>0</v>
      </c>
      <c r="D138" s="3">
        <v>0</v>
      </c>
      <c r="E138" s="3" t="s">
        <v>212</v>
      </c>
      <c r="F138" s="3" t="s">
        <v>215</v>
      </c>
    </row>
    <row r="139" spans="1:6" x14ac:dyDescent="0.25">
      <c r="A139" s="3">
        <v>136</v>
      </c>
      <c r="B139" s="3" t="s">
        <v>547</v>
      </c>
      <c r="C139" s="3">
        <v>0</v>
      </c>
      <c r="D139" s="3">
        <v>0</v>
      </c>
      <c r="E139" s="3" t="s">
        <v>212</v>
      </c>
      <c r="F139" s="3" t="s">
        <v>215</v>
      </c>
    </row>
    <row r="140" spans="1:6" x14ac:dyDescent="0.25">
      <c r="A140" s="3">
        <v>137</v>
      </c>
      <c r="B140" s="3" t="s">
        <v>547</v>
      </c>
      <c r="C140" s="3">
        <v>0</v>
      </c>
      <c r="D140" s="3">
        <v>0</v>
      </c>
      <c r="E140" s="3" t="s">
        <v>212</v>
      </c>
      <c r="F140" s="3" t="s">
        <v>215</v>
      </c>
    </row>
    <row r="141" spans="1:6" x14ac:dyDescent="0.25">
      <c r="A141" s="3">
        <v>138</v>
      </c>
      <c r="B141" s="3" t="s">
        <v>547</v>
      </c>
      <c r="C141" s="3">
        <v>0</v>
      </c>
      <c r="D141" s="3">
        <v>0</v>
      </c>
      <c r="E141" s="3" t="s">
        <v>212</v>
      </c>
      <c r="F141" s="3" t="s">
        <v>215</v>
      </c>
    </row>
    <row r="142" spans="1:6" x14ac:dyDescent="0.25">
      <c r="A142" s="3">
        <v>139</v>
      </c>
      <c r="B142" s="3" t="s">
        <v>547</v>
      </c>
      <c r="C142" s="3">
        <v>0</v>
      </c>
      <c r="D142" s="3">
        <v>0</v>
      </c>
      <c r="E142" s="3" t="s">
        <v>212</v>
      </c>
      <c r="F142" s="3" t="s">
        <v>215</v>
      </c>
    </row>
    <row r="143" spans="1:6" x14ac:dyDescent="0.25">
      <c r="A143" s="3">
        <v>140</v>
      </c>
      <c r="B143" s="3" t="s">
        <v>547</v>
      </c>
      <c r="C143" s="3">
        <v>0</v>
      </c>
      <c r="D143" s="3">
        <v>0</v>
      </c>
      <c r="E143" s="3" t="s">
        <v>212</v>
      </c>
      <c r="F143" s="3" t="s">
        <v>215</v>
      </c>
    </row>
    <row r="144" spans="1:6" x14ac:dyDescent="0.25">
      <c r="A144" s="3">
        <v>141</v>
      </c>
      <c r="B144" s="3" t="s">
        <v>547</v>
      </c>
      <c r="C144" s="3">
        <v>0</v>
      </c>
      <c r="D144" s="3">
        <v>0</v>
      </c>
      <c r="E144" s="3" t="s">
        <v>212</v>
      </c>
      <c r="F144" s="3" t="s">
        <v>215</v>
      </c>
    </row>
    <row r="145" spans="1:6" x14ac:dyDescent="0.25">
      <c r="A145" s="3">
        <v>142</v>
      </c>
      <c r="B145" s="3" t="s">
        <v>547</v>
      </c>
      <c r="C145" s="3">
        <v>0</v>
      </c>
      <c r="D145" s="3">
        <v>0</v>
      </c>
      <c r="E145" s="3" t="s">
        <v>212</v>
      </c>
      <c r="F145" s="3" t="s">
        <v>215</v>
      </c>
    </row>
    <row r="146" spans="1:6" x14ac:dyDescent="0.25">
      <c r="A146" s="3">
        <v>143</v>
      </c>
      <c r="B146" s="3" t="s">
        <v>547</v>
      </c>
      <c r="C146" s="3">
        <v>0</v>
      </c>
      <c r="D146" s="3">
        <v>0</v>
      </c>
      <c r="E146" s="3" t="s">
        <v>212</v>
      </c>
      <c r="F14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547</v>
      </c>
      <c r="C105" s="3">
        <v>0</v>
      </c>
      <c r="D105" s="3">
        <v>0</v>
      </c>
      <c r="E105" s="3" t="s">
        <v>212</v>
      </c>
      <c r="F105" s="3" t="s">
        <v>215</v>
      </c>
    </row>
    <row r="106" spans="1:6" x14ac:dyDescent="0.25">
      <c r="A106" s="3">
        <v>103</v>
      </c>
      <c r="B106" s="3" t="s">
        <v>547</v>
      </c>
      <c r="C106" s="3">
        <v>0</v>
      </c>
      <c r="D106" s="3">
        <v>0</v>
      </c>
      <c r="E106" s="3" t="s">
        <v>212</v>
      </c>
      <c r="F106" s="3" t="s">
        <v>215</v>
      </c>
    </row>
    <row r="107" spans="1:6" x14ac:dyDescent="0.25">
      <c r="A107" s="3">
        <v>104</v>
      </c>
      <c r="B107" s="3" t="s">
        <v>547</v>
      </c>
      <c r="C107" s="3">
        <v>0</v>
      </c>
      <c r="D107" s="3">
        <v>0</v>
      </c>
      <c r="E107" s="3" t="s">
        <v>212</v>
      </c>
      <c r="F107" s="3" t="s">
        <v>215</v>
      </c>
    </row>
    <row r="108" spans="1:6" x14ac:dyDescent="0.25">
      <c r="A108" s="3">
        <v>105</v>
      </c>
      <c r="B108" s="3" t="s">
        <v>547</v>
      </c>
      <c r="C108" s="3">
        <v>0</v>
      </c>
      <c r="D108" s="3">
        <v>0</v>
      </c>
      <c r="E108" s="3" t="s">
        <v>212</v>
      </c>
      <c r="F108" s="3" t="s">
        <v>215</v>
      </c>
    </row>
    <row r="109" spans="1:6" x14ac:dyDescent="0.25">
      <c r="A109" s="3">
        <v>106</v>
      </c>
      <c r="B109" s="3" t="s">
        <v>547</v>
      </c>
      <c r="C109" s="3">
        <v>0</v>
      </c>
      <c r="D109" s="3">
        <v>0</v>
      </c>
      <c r="E109" s="3" t="s">
        <v>212</v>
      </c>
      <c r="F109" s="3" t="s">
        <v>215</v>
      </c>
    </row>
    <row r="110" spans="1:6" x14ac:dyDescent="0.25">
      <c r="A110" s="3">
        <v>107</v>
      </c>
      <c r="B110" s="3" t="s">
        <v>547</v>
      </c>
      <c r="C110" s="3">
        <v>0</v>
      </c>
      <c r="D110" s="3">
        <v>0</v>
      </c>
      <c r="E110" s="3" t="s">
        <v>212</v>
      </c>
      <c r="F110" s="3" t="s">
        <v>215</v>
      </c>
    </row>
    <row r="111" spans="1:6" x14ac:dyDescent="0.25">
      <c r="A111" s="3">
        <v>108</v>
      </c>
      <c r="B111" s="3" t="s">
        <v>547</v>
      </c>
      <c r="C111" s="3">
        <v>0</v>
      </c>
      <c r="D111" s="3">
        <v>0</v>
      </c>
      <c r="E111" s="3" t="s">
        <v>212</v>
      </c>
      <c r="F111" s="3" t="s">
        <v>215</v>
      </c>
    </row>
    <row r="112" spans="1:6" x14ac:dyDescent="0.25">
      <c r="A112" s="3">
        <v>109</v>
      </c>
      <c r="B112" s="3" t="s">
        <v>547</v>
      </c>
      <c r="C112" s="3">
        <v>0</v>
      </c>
      <c r="D112" s="3">
        <v>0</v>
      </c>
      <c r="E112" s="3" t="s">
        <v>212</v>
      </c>
      <c r="F112" s="3" t="s">
        <v>215</v>
      </c>
    </row>
    <row r="113" spans="1:6" x14ac:dyDescent="0.25">
      <c r="A113" s="3">
        <v>110</v>
      </c>
      <c r="B113" s="3" t="s">
        <v>547</v>
      </c>
      <c r="C113" s="3">
        <v>0</v>
      </c>
      <c r="D113" s="3">
        <v>0</v>
      </c>
      <c r="E113" s="3" t="s">
        <v>212</v>
      </c>
      <c r="F113" s="3" t="s">
        <v>215</v>
      </c>
    </row>
    <row r="114" spans="1:6" x14ac:dyDescent="0.25">
      <c r="A114" s="3">
        <v>111</v>
      </c>
      <c r="B114" s="3" t="s">
        <v>547</v>
      </c>
      <c r="C114" s="3">
        <v>0</v>
      </c>
      <c r="D114" s="3">
        <v>0</v>
      </c>
      <c r="E114" s="3" t="s">
        <v>212</v>
      </c>
      <c r="F114" s="3" t="s">
        <v>215</v>
      </c>
    </row>
    <row r="115" spans="1:6" x14ac:dyDescent="0.25">
      <c r="A115" s="3">
        <v>112</v>
      </c>
      <c r="B115" s="3" t="s">
        <v>547</v>
      </c>
      <c r="C115" s="3">
        <v>0</v>
      </c>
      <c r="D115" s="3">
        <v>0</v>
      </c>
      <c r="E115" s="3" t="s">
        <v>212</v>
      </c>
      <c r="F115" s="3" t="s">
        <v>215</v>
      </c>
    </row>
    <row r="116" spans="1:6" x14ac:dyDescent="0.25">
      <c r="A116" s="3">
        <v>113</v>
      </c>
      <c r="B116" s="3" t="s">
        <v>547</v>
      </c>
      <c r="C116" s="3">
        <v>0</v>
      </c>
      <c r="D116" s="3">
        <v>0</v>
      </c>
      <c r="E116" s="3" t="s">
        <v>212</v>
      </c>
      <c r="F116" s="3" t="s">
        <v>215</v>
      </c>
    </row>
    <row r="117" spans="1:6" x14ac:dyDescent="0.25">
      <c r="A117" s="3">
        <v>114</v>
      </c>
      <c r="B117" s="3" t="s">
        <v>547</v>
      </c>
      <c r="C117" s="3">
        <v>0</v>
      </c>
      <c r="D117" s="3">
        <v>0</v>
      </c>
      <c r="E117" s="3" t="s">
        <v>212</v>
      </c>
      <c r="F117" s="3" t="s">
        <v>215</v>
      </c>
    </row>
    <row r="118" spans="1:6" x14ac:dyDescent="0.25">
      <c r="A118" s="3">
        <v>115</v>
      </c>
      <c r="B118" s="3" t="s">
        <v>547</v>
      </c>
      <c r="C118" s="3">
        <v>0</v>
      </c>
      <c r="D118" s="3">
        <v>0</v>
      </c>
      <c r="E118" s="3" t="s">
        <v>212</v>
      </c>
      <c r="F118" s="3" t="s">
        <v>215</v>
      </c>
    </row>
    <row r="119" spans="1:6" x14ac:dyDescent="0.25">
      <c r="A119" s="3">
        <v>116</v>
      </c>
      <c r="B119" s="3" t="s">
        <v>547</v>
      </c>
      <c r="C119" s="3">
        <v>0</v>
      </c>
      <c r="D119" s="3">
        <v>0</v>
      </c>
      <c r="E119" s="3" t="s">
        <v>212</v>
      </c>
      <c r="F119" s="3" t="s">
        <v>215</v>
      </c>
    </row>
    <row r="120" spans="1:6" x14ac:dyDescent="0.25">
      <c r="A120" s="3">
        <v>117</v>
      </c>
      <c r="B120" s="3" t="s">
        <v>547</v>
      </c>
      <c r="C120" s="3">
        <v>0</v>
      </c>
      <c r="D120" s="3">
        <v>0</v>
      </c>
      <c r="E120" s="3" t="s">
        <v>212</v>
      </c>
      <c r="F120" s="3" t="s">
        <v>215</v>
      </c>
    </row>
    <row r="121" spans="1:6" x14ac:dyDescent="0.25">
      <c r="A121" s="3">
        <v>118</v>
      </c>
      <c r="B121" s="3" t="s">
        <v>547</v>
      </c>
      <c r="C121" s="3">
        <v>0</v>
      </c>
      <c r="D121" s="3">
        <v>0</v>
      </c>
      <c r="E121" s="3" t="s">
        <v>212</v>
      </c>
      <c r="F121" s="3" t="s">
        <v>215</v>
      </c>
    </row>
    <row r="122" spans="1:6" x14ac:dyDescent="0.25">
      <c r="A122" s="3">
        <v>119</v>
      </c>
      <c r="B122" s="3" t="s">
        <v>547</v>
      </c>
      <c r="C122" s="3">
        <v>0</v>
      </c>
      <c r="D122" s="3">
        <v>0</v>
      </c>
      <c r="E122" s="3" t="s">
        <v>212</v>
      </c>
      <c r="F122" s="3" t="s">
        <v>215</v>
      </c>
    </row>
    <row r="123" spans="1:6" x14ac:dyDescent="0.25">
      <c r="A123" s="3">
        <v>120</v>
      </c>
      <c r="B123" s="3" t="s">
        <v>547</v>
      </c>
      <c r="C123" s="3">
        <v>0</v>
      </c>
      <c r="D123" s="3">
        <v>0</v>
      </c>
      <c r="E123" s="3" t="s">
        <v>212</v>
      </c>
      <c r="F123" s="3" t="s">
        <v>215</v>
      </c>
    </row>
    <row r="124" spans="1:6" x14ac:dyDescent="0.25">
      <c r="A124" s="3">
        <v>121</v>
      </c>
      <c r="B124" s="3" t="s">
        <v>547</v>
      </c>
      <c r="C124" s="3">
        <v>0</v>
      </c>
      <c r="D124" s="3">
        <v>0</v>
      </c>
      <c r="E124" s="3" t="s">
        <v>212</v>
      </c>
      <c r="F124" s="3" t="s">
        <v>215</v>
      </c>
    </row>
    <row r="125" spans="1:6" x14ac:dyDescent="0.25">
      <c r="A125" s="3">
        <v>122</v>
      </c>
      <c r="B125" s="3" t="s">
        <v>547</v>
      </c>
      <c r="C125" s="3">
        <v>0</v>
      </c>
      <c r="D125" s="3">
        <v>0</v>
      </c>
      <c r="E125" s="3" t="s">
        <v>212</v>
      </c>
      <c r="F125" s="3" t="s">
        <v>215</v>
      </c>
    </row>
    <row r="126" spans="1:6" x14ac:dyDescent="0.25">
      <c r="A126" s="3">
        <v>123</v>
      </c>
      <c r="B126" s="3" t="s">
        <v>547</v>
      </c>
      <c r="C126" s="3">
        <v>0</v>
      </c>
      <c r="D126" s="3">
        <v>0</v>
      </c>
      <c r="E126" s="3" t="s">
        <v>212</v>
      </c>
      <c r="F126" s="3" t="s">
        <v>215</v>
      </c>
    </row>
    <row r="127" spans="1:6" x14ac:dyDescent="0.25">
      <c r="A127" s="3">
        <v>124</v>
      </c>
      <c r="B127" s="3" t="s">
        <v>547</v>
      </c>
      <c r="C127" s="3">
        <v>0</v>
      </c>
      <c r="D127" s="3">
        <v>0</v>
      </c>
      <c r="E127" s="3" t="s">
        <v>212</v>
      </c>
      <c r="F127" s="3" t="s">
        <v>215</v>
      </c>
    </row>
    <row r="128" spans="1:6" x14ac:dyDescent="0.25">
      <c r="A128" s="3">
        <v>125</v>
      </c>
      <c r="B128" s="3" t="s">
        <v>547</v>
      </c>
      <c r="C128" s="3">
        <v>0</v>
      </c>
      <c r="D128" s="3">
        <v>0</v>
      </c>
      <c r="E128" s="3" t="s">
        <v>212</v>
      </c>
      <c r="F128" s="3" t="s">
        <v>215</v>
      </c>
    </row>
    <row r="129" spans="1:6" x14ac:dyDescent="0.25">
      <c r="A129" s="3">
        <v>126</v>
      </c>
      <c r="B129" s="3" t="s">
        <v>547</v>
      </c>
      <c r="C129" s="3">
        <v>0</v>
      </c>
      <c r="D129" s="3">
        <v>0</v>
      </c>
      <c r="E129" s="3" t="s">
        <v>212</v>
      </c>
      <c r="F129" s="3" t="s">
        <v>215</v>
      </c>
    </row>
    <row r="130" spans="1:6" x14ac:dyDescent="0.25">
      <c r="A130" s="3">
        <v>127</v>
      </c>
      <c r="B130" s="3" t="s">
        <v>547</v>
      </c>
      <c r="C130" s="3">
        <v>0</v>
      </c>
      <c r="D130" s="3">
        <v>0</v>
      </c>
      <c r="E130" s="3" t="s">
        <v>212</v>
      </c>
      <c r="F130" s="3" t="s">
        <v>215</v>
      </c>
    </row>
    <row r="131" spans="1:6" x14ac:dyDescent="0.25">
      <c r="A131" s="3">
        <v>128</v>
      </c>
      <c r="B131" s="3" t="s">
        <v>547</v>
      </c>
      <c r="C131" s="3">
        <v>0</v>
      </c>
      <c r="D131" s="3">
        <v>0</v>
      </c>
      <c r="E131" s="3" t="s">
        <v>212</v>
      </c>
      <c r="F131" s="3" t="s">
        <v>215</v>
      </c>
    </row>
    <row r="132" spans="1:6" x14ac:dyDescent="0.25">
      <c r="A132" s="3">
        <v>129</v>
      </c>
      <c r="B132" s="3" t="s">
        <v>547</v>
      </c>
      <c r="C132" s="3">
        <v>0</v>
      </c>
      <c r="D132" s="3">
        <v>0</v>
      </c>
      <c r="E132" s="3" t="s">
        <v>212</v>
      </c>
      <c r="F132" s="3" t="s">
        <v>215</v>
      </c>
    </row>
    <row r="133" spans="1:6" x14ac:dyDescent="0.25">
      <c r="A133" s="3">
        <v>130</v>
      </c>
      <c r="B133" s="3" t="s">
        <v>547</v>
      </c>
      <c r="C133" s="3">
        <v>0</v>
      </c>
      <c r="D133" s="3">
        <v>0</v>
      </c>
      <c r="E133" s="3" t="s">
        <v>212</v>
      </c>
      <c r="F133" s="3" t="s">
        <v>215</v>
      </c>
    </row>
    <row r="134" spans="1:6" x14ac:dyDescent="0.25">
      <c r="A134" s="3">
        <v>131</v>
      </c>
      <c r="B134" s="3" t="s">
        <v>547</v>
      </c>
      <c r="C134" s="3">
        <v>0</v>
      </c>
      <c r="D134" s="3">
        <v>0</v>
      </c>
      <c r="E134" s="3" t="s">
        <v>212</v>
      </c>
      <c r="F134" s="3" t="s">
        <v>215</v>
      </c>
    </row>
    <row r="135" spans="1:6" x14ac:dyDescent="0.25">
      <c r="A135" s="3">
        <v>132</v>
      </c>
      <c r="B135" s="3" t="s">
        <v>547</v>
      </c>
      <c r="C135" s="3">
        <v>0</v>
      </c>
      <c r="D135" s="3">
        <v>0</v>
      </c>
      <c r="E135" s="3" t="s">
        <v>212</v>
      </c>
      <c r="F135" s="3" t="s">
        <v>215</v>
      </c>
    </row>
    <row r="136" spans="1:6" x14ac:dyDescent="0.25">
      <c r="A136" s="3">
        <v>133</v>
      </c>
      <c r="B136" s="3" t="s">
        <v>547</v>
      </c>
      <c r="C136" s="3">
        <v>0</v>
      </c>
      <c r="D136" s="3">
        <v>0</v>
      </c>
      <c r="E136" s="3" t="s">
        <v>212</v>
      </c>
      <c r="F136" s="3" t="s">
        <v>215</v>
      </c>
    </row>
    <row r="137" spans="1:6" x14ac:dyDescent="0.25">
      <c r="A137" s="3">
        <v>134</v>
      </c>
      <c r="B137" s="3" t="s">
        <v>547</v>
      </c>
      <c r="C137" s="3">
        <v>0</v>
      </c>
      <c r="D137" s="3">
        <v>0</v>
      </c>
      <c r="E137" s="3" t="s">
        <v>212</v>
      </c>
      <c r="F137" s="3" t="s">
        <v>215</v>
      </c>
    </row>
    <row r="138" spans="1:6" x14ac:dyDescent="0.25">
      <c r="A138" s="3">
        <v>135</v>
      </c>
      <c r="B138" s="3" t="s">
        <v>547</v>
      </c>
      <c r="C138" s="3">
        <v>0</v>
      </c>
      <c r="D138" s="3">
        <v>0</v>
      </c>
      <c r="E138" s="3" t="s">
        <v>212</v>
      </c>
      <c r="F138" s="3" t="s">
        <v>215</v>
      </c>
    </row>
    <row r="139" spans="1:6" x14ac:dyDescent="0.25">
      <c r="A139" s="3">
        <v>136</v>
      </c>
      <c r="B139" s="3" t="s">
        <v>547</v>
      </c>
      <c r="C139" s="3">
        <v>0</v>
      </c>
      <c r="D139" s="3">
        <v>0</v>
      </c>
      <c r="E139" s="3" t="s">
        <v>212</v>
      </c>
      <c r="F139" s="3" t="s">
        <v>215</v>
      </c>
    </row>
    <row r="140" spans="1:6" x14ac:dyDescent="0.25">
      <c r="A140" s="3">
        <v>137</v>
      </c>
      <c r="B140" s="3" t="s">
        <v>547</v>
      </c>
      <c r="C140" s="3">
        <v>0</v>
      </c>
      <c r="D140" s="3">
        <v>0</v>
      </c>
      <c r="E140" s="3" t="s">
        <v>212</v>
      </c>
      <c r="F140" s="3" t="s">
        <v>215</v>
      </c>
    </row>
    <row r="141" spans="1:6" x14ac:dyDescent="0.25">
      <c r="A141" s="3">
        <v>138</v>
      </c>
      <c r="B141" s="3" t="s">
        <v>547</v>
      </c>
      <c r="C141" s="3">
        <v>0</v>
      </c>
      <c r="D141" s="3">
        <v>0</v>
      </c>
      <c r="E141" s="3" t="s">
        <v>212</v>
      </c>
      <c r="F141" s="3" t="s">
        <v>215</v>
      </c>
    </row>
    <row r="142" spans="1:6" x14ac:dyDescent="0.25">
      <c r="A142" s="3">
        <v>139</v>
      </c>
      <c r="B142" s="3" t="s">
        <v>547</v>
      </c>
      <c r="C142" s="3">
        <v>0</v>
      </c>
      <c r="D142" s="3">
        <v>0</v>
      </c>
      <c r="E142" s="3" t="s">
        <v>212</v>
      </c>
      <c r="F142" s="3" t="s">
        <v>215</v>
      </c>
    </row>
    <row r="143" spans="1:6" x14ac:dyDescent="0.25">
      <c r="A143" s="3">
        <v>140</v>
      </c>
      <c r="B143" s="3" t="s">
        <v>547</v>
      </c>
      <c r="C143" s="3">
        <v>0</v>
      </c>
      <c r="D143" s="3">
        <v>0</v>
      </c>
      <c r="E143" s="3" t="s">
        <v>212</v>
      </c>
      <c r="F143" s="3" t="s">
        <v>215</v>
      </c>
    </row>
    <row r="144" spans="1:6" x14ac:dyDescent="0.25">
      <c r="A144" s="3">
        <v>141</v>
      </c>
      <c r="B144" s="3" t="s">
        <v>547</v>
      </c>
      <c r="C144" s="3">
        <v>0</v>
      </c>
      <c r="D144" s="3">
        <v>0</v>
      </c>
      <c r="E144" s="3" t="s">
        <v>212</v>
      </c>
      <c r="F144" s="3" t="s">
        <v>215</v>
      </c>
    </row>
    <row r="145" spans="1:6" x14ac:dyDescent="0.25">
      <c r="A145" s="3">
        <v>142</v>
      </c>
      <c r="B145" s="3" t="s">
        <v>547</v>
      </c>
      <c r="C145" s="3">
        <v>0</v>
      </c>
      <c r="D145" s="3">
        <v>0</v>
      </c>
      <c r="E145" s="3" t="s">
        <v>212</v>
      </c>
      <c r="F145" s="3" t="s">
        <v>215</v>
      </c>
    </row>
    <row r="146" spans="1:6" x14ac:dyDescent="0.25">
      <c r="A146" s="3">
        <v>143</v>
      </c>
      <c r="B146" s="3" t="s">
        <v>547</v>
      </c>
      <c r="C146" s="3">
        <v>0</v>
      </c>
      <c r="D146" s="3">
        <v>0</v>
      </c>
      <c r="E146" s="3" t="s">
        <v>212</v>
      </c>
      <c r="F14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547</v>
      </c>
      <c r="C105" s="5">
        <v>0</v>
      </c>
      <c r="D105" s="3">
        <v>0</v>
      </c>
      <c r="E105" s="3" t="s">
        <v>212</v>
      </c>
      <c r="F105" s="3" t="s">
        <v>215</v>
      </c>
    </row>
    <row r="106" spans="1:6" x14ac:dyDescent="0.25">
      <c r="A106" s="3">
        <v>103</v>
      </c>
      <c r="B106" s="3" t="s">
        <v>547</v>
      </c>
      <c r="C106" s="5">
        <v>0</v>
      </c>
      <c r="D106" s="3">
        <v>0</v>
      </c>
      <c r="E106" s="3" t="s">
        <v>212</v>
      </c>
      <c r="F106" s="3" t="s">
        <v>215</v>
      </c>
    </row>
    <row r="107" spans="1:6" x14ac:dyDescent="0.25">
      <c r="A107" s="3">
        <v>104</v>
      </c>
      <c r="B107" s="3" t="s">
        <v>547</v>
      </c>
      <c r="C107" s="5">
        <v>0</v>
      </c>
      <c r="D107" s="3">
        <v>0</v>
      </c>
      <c r="E107" s="3" t="s">
        <v>212</v>
      </c>
      <c r="F107" s="3" t="s">
        <v>215</v>
      </c>
    </row>
    <row r="108" spans="1:6" x14ac:dyDescent="0.25">
      <c r="A108" s="3">
        <v>105</v>
      </c>
      <c r="B108" s="3" t="s">
        <v>547</v>
      </c>
      <c r="C108" s="5">
        <v>0</v>
      </c>
      <c r="D108" s="3">
        <v>0</v>
      </c>
      <c r="E108" s="3" t="s">
        <v>212</v>
      </c>
      <c r="F108" s="3" t="s">
        <v>215</v>
      </c>
    </row>
    <row r="109" spans="1:6" x14ac:dyDescent="0.25">
      <c r="A109" s="3">
        <v>106</v>
      </c>
      <c r="B109" s="3" t="s">
        <v>547</v>
      </c>
      <c r="C109" s="5">
        <v>0</v>
      </c>
      <c r="D109" s="3">
        <v>0</v>
      </c>
      <c r="E109" s="3" t="s">
        <v>212</v>
      </c>
      <c r="F109" s="3" t="s">
        <v>215</v>
      </c>
    </row>
    <row r="110" spans="1:6" x14ac:dyDescent="0.25">
      <c r="A110" s="3">
        <v>107</v>
      </c>
      <c r="B110" s="3" t="s">
        <v>547</v>
      </c>
      <c r="C110" s="5">
        <v>0</v>
      </c>
      <c r="D110" s="3">
        <v>0</v>
      </c>
      <c r="E110" s="3" t="s">
        <v>212</v>
      </c>
      <c r="F110" s="3" t="s">
        <v>215</v>
      </c>
    </row>
    <row r="111" spans="1:6" x14ac:dyDescent="0.25">
      <c r="A111" s="3">
        <v>108</v>
      </c>
      <c r="B111" s="3" t="s">
        <v>547</v>
      </c>
      <c r="C111" s="5">
        <v>0</v>
      </c>
      <c r="D111" s="3">
        <v>0</v>
      </c>
      <c r="E111" s="3" t="s">
        <v>212</v>
      </c>
      <c r="F111" s="3" t="s">
        <v>215</v>
      </c>
    </row>
    <row r="112" spans="1:6" x14ac:dyDescent="0.25">
      <c r="A112" s="3">
        <v>109</v>
      </c>
      <c r="B112" s="3" t="s">
        <v>547</v>
      </c>
      <c r="C112" s="5">
        <v>0</v>
      </c>
      <c r="D112" s="3">
        <v>0</v>
      </c>
      <c r="E112" s="3" t="s">
        <v>212</v>
      </c>
      <c r="F112" s="3" t="s">
        <v>215</v>
      </c>
    </row>
    <row r="113" spans="1:6" x14ac:dyDescent="0.25">
      <c r="A113" s="3">
        <v>110</v>
      </c>
      <c r="B113" s="3" t="s">
        <v>547</v>
      </c>
      <c r="C113" s="5">
        <v>0</v>
      </c>
      <c r="D113" s="3">
        <v>0</v>
      </c>
      <c r="E113" s="3" t="s">
        <v>212</v>
      </c>
      <c r="F113" s="3" t="s">
        <v>215</v>
      </c>
    </row>
    <row r="114" spans="1:6" x14ac:dyDescent="0.25">
      <c r="A114" s="3">
        <v>111</v>
      </c>
      <c r="B114" s="3" t="s">
        <v>547</v>
      </c>
      <c r="C114" s="5">
        <v>0</v>
      </c>
      <c r="D114" s="3">
        <v>0</v>
      </c>
      <c r="E114" s="3" t="s">
        <v>212</v>
      </c>
      <c r="F114" s="3" t="s">
        <v>215</v>
      </c>
    </row>
    <row r="115" spans="1:6" x14ac:dyDescent="0.25">
      <c r="A115" s="3">
        <v>112</v>
      </c>
      <c r="B115" s="3" t="s">
        <v>547</v>
      </c>
      <c r="C115" s="5">
        <v>0</v>
      </c>
      <c r="D115" s="3">
        <v>0</v>
      </c>
      <c r="E115" s="3" t="s">
        <v>212</v>
      </c>
      <c r="F115" s="3" t="s">
        <v>215</v>
      </c>
    </row>
    <row r="116" spans="1:6" x14ac:dyDescent="0.25">
      <c r="A116" s="3">
        <v>113</v>
      </c>
      <c r="B116" s="3" t="s">
        <v>547</v>
      </c>
      <c r="C116" s="5">
        <v>0</v>
      </c>
      <c r="D116" s="3">
        <v>0</v>
      </c>
      <c r="E116" s="3" t="s">
        <v>212</v>
      </c>
      <c r="F116" s="3" t="s">
        <v>215</v>
      </c>
    </row>
    <row r="117" spans="1:6" x14ac:dyDescent="0.25">
      <c r="A117" s="3">
        <v>114</v>
      </c>
      <c r="B117" s="3" t="s">
        <v>547</v>
      </c>
      <c r="C117" s="5">
        <v>0</v>
      </c>
      <c r="D117" s="3">
        <v>0</v>
      </c>
      <c r="E117" s="3" t="s">
        <v>212</v>
      </c>
      <c r="F117" s="3" t="s">
        <v>215</v>
      </c>
    </row>
    <row r="118" spans="1:6" x14ac:dyDescent="0.25">
      <c r="A118" s="3">
        <v>115</v>
      </c>
      <c r="B118" s="3" t="s">
        <v>547</v>
      </c>
      <c r="C118" s="5">
        <v>0</v>
      </c>
      <c r="D118" s="3">
        <v>0</v>
      </c>
      <c r="E118" s="3" t="s">
        <v>212</v>
      </c>
      <c r="F118" s="3" t="s">
        <v>215</v>
      </c>
    </row>
    <row r="119" spans="1:6" x14ac:dyDescent="0.25">
      <c r="A119" s="3">
        <v>116</v>
      </c>
      <c r="B119" s="3" t="s">
        <v>547</v>
      </c>
      <c r="C119" s="5">
        <v>0</v>
      </c>
      <c r="D119" s="3">
        <v>0</v>
      </c>
      <c r="E119" s="3" t="s">
        <v>212</v>
      </c>
      <c r="F119" s="3" t="s">
        <v>215</v>
      </c>
    </row>
    <row r="120" spans="1:6" x14ac:dyDescent="0.25">
      <c r="A120" s="3">
        <v>117</v>
      </c>
      <c r="B120" s="3" t="s">
        <v>547</v>
      </c>
      <c r="C120" s="5">
        <v>0</v>
      </c>
      <c r="D120" s="3">
        <v>0</v>
      </c>
      <c r="E120" s="3" t="s">
        <v>212</v>
      </c>
      <c r="F120" s="3" t="s">
        <v>215</v>
      </c>
    </row>
    <row r="121" spans="1:6" x14ac:dyDescent="0.25">
      <c r="A121" s="3">
        <v>118</v>
      </c>
      <c r="B121" s="3" t="s">
        <v>547</v>
      </c>
      <c r="C121" s="5">
        <v>0</v>
      </c>
      <c r="D121" s="3">
        <v>0</v>
      </c>
      <c r="E121" s="3" t="s">
        <v>212</v>
      </c>
      <c r="F121" s="3" t="s">
        <v>215</v>
      </c>
    </row>
    <row r="122" spans="1:6" x14ac:dyDescent="0.25">
      <c r="A122" s="3">
        <v>119</v>
      </c>
      <c r="B122" s="3" t="s">
        <v>547</v>
      </c>
      <c r="C122" s="5">
        <v>0</v>
      </c>
      <c r="D122" s="3">
        <v>0</v>
      </c>
      <c r="E122" s="3" t="s">
        <v>212</v>
      </c>
      <c r="F122" s="3" t="s">
        <v>215</v>
      </c>
    </row>
    <row r="123" spans="1:6" x14ac:dyDescent="0.25">
      <c r="A123" s="3">
        <v>120</v>
      </c>
      <c r="B123" s="3" t="s">
        <v>547</v>
      </c>
      <c r="C123" s="5">
        <v>0</v>
      </c>
      <c r="D123" s="3">
        <v>0</v>
      </c>
      <c r="E123" s="3" t="s">
        <v>212</v>
      </c>
      <c r="F123" s="3" t="s">
        <v>215</v>
      </c>
    </row>
    <row r="124" spans="1:6" x14ac:dyDescent="0.25">
      <c r="A124" s="3">
        <v>121</v>
      </c>
      <c r="B124" s="3" t="s">
        <v>547</v>
      </c>
      <c r="C124" s="5">
        <v>0</v>
      </c>
      <c r="D124" s="3">
        <v>0</v>
      </c>
      <c r="E124" s="3" t="s">
        <v>212</v>
      </c>
      <c r="F124" s="3" t="s">
        <v>215</v>
      </c>
    </row>
    <row r="125" spans="1:6" x14ac:dyDescent="0.25">
      <c r="A125" s="3">
        <v>122</v>
      </c>
      <c r="B125" s="3" t="s">
        <v>547</v>
      </c>
      <c r="C125" s="5">
        <v>0</v>
      </c>
      <c r="D125" s="3">
        <v>0</v>
      </c>
      <c r="E125" s="3" t="s">
        <v>212</v>
      </c>
      <c r="F125" s="3" t="s">
        <v>215</v>
      </c>
    </row>
    <row r="126" spans="1:6" x14ac:dyDescent="0.25">
      <c r="A126" s="3">
        <v>123</v>
      </c>
      <c r="B126" s="3" t="s">
        <v>547</v>
      </c>
      <c r="C126" s="5">
        <v>0</v>
      </c>
      <c r="D126" s="3">
        <v>0</v>
      </c>
      <c r="E126" s="3" t="s">
        <v>212</v>
      </c>
      <c r="F126" s="3" t="s">
        <v>215</v>
      </c>
    </row>
    <row r="127" spans="1:6" x14ac:dyDescent="0.25">
      <c r="A127" s="3">
        <v>124</v>
      </c>
      <c r="B127" s="3" t="s">
        <v>547</v>
      </c>
      <c r="C127" s="5">
        <v>0</v>
      </c>
      <c r="D127" s="3">
        <v>0</v>
      </c>
      <c r="E127" s="3" t="s">
        <v>212</v>
      </c>
      <c r="F127" s="3" t="s">
        <v>215</v>
      </c>
    </row>
    <row r="128" spans="1:6" x14ac:dyDescent="0.25">
      <c r="A128" s="3">
        <v>125</v>
      </c>
      <c r="B128" s="3" t="s">
        <v>547</v>
      </c>
      <c r="C128" s="5">
        <v>0</v>
      </c>
      <c r="D128" s="3">
        <v>0</v>
      </c>
      <c r="E128" s="3" t="s">
        <v>212</v>
      </c>
      <c r="F128" s="3" t="s">
        <v>215</v>
      </c>
    </row>
    <row r="129" spans="1:6" x14ac:dyDescent="0.25">
      <c r="A129" s="3">
        <v>126</v>
      </c>
      <c r="B129" s="3" t="s">
        <v>547</v>
      </c>
      <c r="C129" s="5">
        <v>0</v>
      </c>
      <c r="D129" s="3">
        <v>0</v>
      </c>
      <c r="E129" s="3" t="s">
        <v>212</v>
      </c>
      <c r="F129" s="3" t="s">
        <v>215</v>
      </c>
    </row>
    <row r="130" spans="1:6" x14ac:dyDescent="0.25">
      <c r="A130" s="3">
        <v>127</v>
      </c>
      <c r="B130" s="3" t="s">
        <v>547</v>
      </c>
      <c r="C130" s="5">
        <v>0</v>
      </c>
      <c r="D130" s="3">
        <v>0</v>
      </c>
      <c r="E130" s="3" t="s">
        <v>212</v>
      </c>
      <c r="F130" s="3" t="s">
        <v>215</v>
      </c>
    </row>
    <row r="131" spans="1:6" x14ac:dyDescent="0.25">
      <c r="A131" s="3">
        <v>128</v>
      </c>
      <c r="B131" s="3" t="s">
        <v>547</v>
      </c>
      <c r="C131" s="5">
        <v>0</v>
      </c>
      <c r="D131" s="3">
        <v>0</v>
      </c>
      <c r="E131" s="3" t="s">
        <v>212</v>
      </c>
      <c r="F131" s="3" t="s">
        <v>215</v>
      </c>
    </row>
    <row r="132" spans="1:6" x14ac:dyDescent="0.25">
      <c r="A132" s="3">
        <v>129</v>
      </c>
      <c r="B132" s="3" t="s">
        <v>547</v>
      </c>
      <c r="C132" s="5">
        <v>0</v>
      </c>
      <c r="D132" s="3">
        <v>0</v>
      </c>
      <c r="E132" s="3" t="s">
        <v>212</v>
      </c>
      <c r="F132" s="3" t="s">
        <v>215</v>
      </c>
    </row>
    <row r="133" spans="1:6" x14ac:dyDescent="0.25">
      <c r="A133" s="3">
        <v>130</v>
      </c>
      <c r="B133" s="3" t="s">
        <v>547</v>
      </c>
      <c r="C133" s="5">
        <v>0</v>
      </c>
      <c r="D133" s="3">
        <v>0</v>
      </c>
      <c r="E133" s="3" t="s">
        <v>212</v>
      </c>
      <c r="F133" s="3" t="s">
        <v>215</v>
      </c>
    </row>
    <row r="134" spans="1:6" x14ac:dyDescent="0.25">
      <c r="A134" s="3">
        <v>131</v>
      </c>
      <c r="B134" s="3" t="s">
        <v>547</v>
      </c>
      <c r="C134" s="5">
        <v>0</v>
      </c>
      <c r="D134" s="3">
        <v>0</v>
      </c>
      <c r="E134" s="3" t="s">
        <v>212</v>
      </c>
      <c r="F134" s="3" t="s">
        <v>215</v>
      </c>
    </row>
    <row r="135" spans="1:6" x14ac:dyDescent="0.25">
      <c r="A135" s="3">
        <v>132</v>
      </c>
      <c r="B135" s="3" t="s">
        <v>547</v>
      </c>
      <c r="C135" s="5">
        <v>0</v>
      </c>
      <c r="D135" s="3">
        <v>0</v>
      </c>
      <c r="E135" s="3" t="s">
        <v>212</v>
      </c>
      <c r="F135" s="3" t="s">
        <v>215</v>
      </c>
    </row>
    <row r="136" spans="1:6" x14ac:dyDescent="0.25">
      <c r="A136" s="3">
        <v>133</v>
      </c>
      <c r="B136" s="3" t="s">
        <v>547</v>
      </c>
      <c r="C136" s="5">
        <v>0</v>
      </c>
      <c r="D136" s="3">
        <v>0</v>
      </c>
      <c r="E136" s="3" t="s">
        <v>212</v>
      </c>
      <c r="F136" s="3" t="s">
        <v>215</v>
      </c>
    </row>
    <row r="137" spans="1:6" x14ac:dyDescent="0.25">
      <c r="A137" s="3">
        <v>134</v>
      </c>
      <c r="B137" s="3" t="s">
        <v>547</v>
      </c>
      <c r="C137" s="5">
        <v>0</v>
      </c>
      <c r="D137" s="3">
        <v>0</v>
      </c>
      <c r="E137" s="3" t="s">
        <v>212</v>
      </c>
      <c r="F137" s="3" t="s">
        <v>215</v>
      </c>
    </row>
    <row r="138" spans="1:6" x14ac:dyDescent="0.25">
      <c r="A138" s="3">
        <v>135</v>
      </c>
      <c r="B138" s="3" t="s">
        <v>547</v>
      </c>
      <c r="C138" s="5">
        <v>0</v>
      </c>
      <c r="D138" s="3">
        <v>0</v>
      </c>
      <c r="E138" s="3" t="s">
        <v>212</v>
      </c>
      <c r="F138" s="3" t="s">
        <v>215</v>
      </c>
    </row>
    <row r="139" spans="1:6" x14ac:dyDescent="0.25">
      <c r="A139" s="3">
        <v>136</v>
      </c>
      <c r="B139" s="3" t="s">
        <v>547</v>
      </c>
      <c r="C139" s="5">
        <v>0</v>
      </c>
      <c r="D139" s="3">
        <v>0</v>
      </c>
      <c r="E139" s="3" t="s">
        <v>212</v>
      </c>
      <c r="F139" s="3" t="s">
        <v>215</v>
      </c>
    </row>
    <row r="140" spans="1:6" x14ac:dyDescent="0.25">
      <c r="A140" s="3">
        <v>137</v>
      </c>
      <c r="B140" s="3" t="s">
        <v>547</v>
      </c>
      <c r="C140" s="5">
        <v>0</v>
      </c>
      <c r="D140" s="3">
        <v>0</v>
      </c>
      <c r="E140" s="3" t="s">
        <v>212</v>
      </c>
      <c r="F140" s="3" t="s">
        <v>215</v>
      </c>
    </row>
    <row r="141" spans="1:6" x14ac:dyDescent="0.25">
      <c r="A141" s="3">
        <v>138</v>
      </c>
      <c r="B141" s="3" t="s">
        <v>547</v>
      </c>
      <c r="C141" s="5">
        <v>0</v>
      </c>
      <c r="D141" s="3">
        <v>0</v>
      </c>
      <c r="E141" s="3" t="s">
        <v>212</v>
      </c>
      <c r="F141" s="3" t="s">
        <v>215</v>
      </c>
    </row>
    <row r="142" spans="1:6" x14ac:dyDescent="0.25">
      <c r="A142" s="3">
        <v>139</v>
      </c>
      <c r="B142" s="3" t="s">
        <v>547</v>
      </c>
      <c r="C142" s="5">
        <v>0</v>
      </c>
      <c r="D142" s="3">
        <v>0</v>
      </c>
      <c r="E142" s="3" t="s">
        <v>212</v>
      </c>
      <c r="F142" s="3" t="s">
        <v>215</v>
      </c>
    </row>
    <row r="143" spans="1:6" x14ac:dyDescent="0.25">
      <c r="A143" s="3">
        <v>140</v>
      </c>
      <c r="B143" s="3" t="s">
        <v>547</v>
      </c>
      <c r="C143" s="5">
        <v>0</v>
      </c>
      <c r="D143" s="3">
        <v>0</v>
      </c>
      <c r="E143" s="3" t="s">
        <v>212</v>
      </c>
      <c r="F143" s="3" t="s">
        <v>215</v>
      </c>
    </row>
    <row r="144" spans="1:6" x14ac:dyDescent="0.25">
      <c r="A144" s="3">
        <v>141</v>
      </c>
      <c r="B144" s="3" t="s">
        <v>547</v>
      </c>
      <c r="C144" s="5">
        <v>0</v>
      </c>
      <c r="D144" s="3">
        <v>0</v>
      </c>
      <c r="E144" s="3" t="s">
        <v>212</v>
      </c>
      <c r="F144" s="3" t="s">
        <v>215</v>
      </c>
    </row>
    <row r="145" spans="1:6" x14ac:dyDescent="0.25">
      <c r="A145" s="3">
        <v>142</v>
      </c>
      <c r="B145" s="3" t="s">
        <v>547</v>
      </c>
      <c r="C145" s="5">
        <v>0</v>
      </c>
      <c r="D145" s="3">
        <v>0</v>
      </c>
      <c r="E145" s="3" t="s">
        <v>212</v>
      </c>
      <c r="F145" s="3" t="s">
        <v>215</v>
      </c>
    </row>
    <row r="146" spans="1:6" x14ac:dyDescent="0.25">
      <c r="A146" s="3">
        <v>143</v>
      </c>
      <c r="B146" s="3" t="s">
        <v>547</v>
      </c>
      <c r="C146" s="5">
        <v>0</v>
      </c>
      <c r="D146" s="3">
        <v>0</v>
      </c>
      <c r="E146" s="3" t="s">
        <v>212</v>
      </c>
      <c r="F14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2025-06-27T20:15:54Z</dcterms:modified>
</cp:coreProperties>
</file>